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aski\AppData\Local\Microsoft\Windows\INetCache\Content.Outlook\V111EV1G\"/>
    </mc:Choice>
  </mc:AlternateContent>
  <xr:revisionPtr revIDLastSave="0" documentId="13_ncr:1_{D8694CC2-376C-4791-8494-84AFB03418A0}" xr6:coauthVersionLast="47" xr6:coauthVersionMax="47" xr10:uidLastSave="{00000000-0000-0000-0000-000000000000}"/>
  <bookViews>
    <workbookView xWindow="-120" yWindow="-120" windowWidth="29040" windowHeight="15720" xr2:uid="{BC8201DF-0E6E-4EF4-9D08-04EBC646CD24}"/>
  </bookViews>
  <sheets>
    <sheet name="2025.01-03." sheetId="1" r:id="rId1"/>
    <sheet name="Előirányzati soronkénti ktg Q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2" l="1"/>
  <c r="B22" i="2"/>
  <c r="C17" i="2" l="1"/>
  <c r="C16" i="2"/>
  <c r="C15" i="2"/>
  <c r="C14" i="2"/>
  <c r="C12" i="2"/>
  <c r="C11" i="2"/>
  <c r="C9" i="2"/>
  <c r="C8" i="2"/>
  <c r="C6" i="2"/>
  <c r="C5" i="2"/>
  <c r="B17" i="1"/>
  <c r="C20" i="2"/>
  <c r="C19" i="2"/>
  <c r="B18" i="2"/>
  <c r="B9" i="1" s="1"/>
  <c r="B10" i="2"/>
  <c r="B6" i="1" s="1"/>
  <c r="B7" i="2"/>
  <c r="B5" i="1" s="1"/>
  <c r="B4" i="2"/>
  <c r="B4" i="1" s="1"/>
  <c r="C18" i="2" l="1"/>
  <c r="C7" i="2"/>
  <c r="C4" i="2"/>
  <c r="B13" i="2"/>
  <c r="C10" i="2"/>
  <c r="C13" i="2"/>
  <c r="B7" i="1" l="1"/>
  <c r="B10" i="1" l="1"/>
  <c r="B11" i="1" l="1"/>
  <c r="B12" i="1" s="1"/>
  <c r="B20" i="1" s="1"/>
</calcChain>
</file>

<file path=xl/sharedStrings.xml><?xml version="1.0" encoding="utf-8"?>
<sst xmlns="http://schemas.openxmlformats.org/spreadsheetml/2006/main" count="41" uniqueCount="35">
  <si>
    <t>Ellentételezés felhasználásának elszámolása a Közszolgáltatási szerődés  5.7.2. pontja alapján</t>
  </si>
  <si>
    <t>+27 % ÁFA</t>
  </si>
  <si>
    <t>Előirányzati sorok</t>
  </si>
  <si>
    <t>Nettó</t>
  </si>
  <si>
    <t>Bruttó</t>
  </si>
  <si>
    <t>Lakásgazdálkodás:
(5412)</t>
  </si>
  <si>
    <t>Költségek</t>
  </si>
  <si>
    <t>Bér</t>
  </si>
  <si>
    <t>Helyiséggazdálkodás:
(5446)</t>
  </si>
  <si>
    <t>Karbantartás - Üzemeltetés:
(5301)</t>
  </si>
  <si>
    <t>Közmű:
(5303)</t>
  </si>
  <si>
    <t>Áram</t>
  </si>
  <si>
    <t>Gáz</t>
  </si>
  <si>
    <t>Víz</t>
  </si>
  <si>
    <t>Egyéb</t>
  </si>
  <si>
    <t>Társasházi képviselet:
(5305)</t>
  </si>
  <si>
    <t>Lakásgazdálkodási feladatok nettó költsége</t>
  </si>
  <si>
    <t>Helyiséggazdálkodási feladatok nettó költsége</t>
  </si>
  <si>
    <t>Karbantartási és üzemeltetési feladatok nettó költsége</t>
  </si>
  <si>
    <t>Társasházi képviselet nettó költségei</t>
  </si>
  <si>
    <t>Összeg (Ft)</t>
  </si>
  <si>
    <t>Közmű költségek (nettó)</t>
  </si>
  <si>
    <t>Végrehajtási költségek, közjegyzői díjak (nettó)</t>
  </si>
  <si>
    <t>lakás- és helyiséggazdálkodási feladatok ellátásának költségei 20254.01-03. hó</t>
  </si>
  <si>
    <t>Ingatlangazdálkodás 2025.01-03. havi költsége összesen (nettó)</t>
  </si>
  <si>
    <t>Ingatlangazdálkodás 2025.01-03. havi költsége összesen (bruttó)</t>
  </si>
  <si>
    <t>- 2025.01. havi előleg összege (bruttó)</t>
  </si>
  <si>
    <t>- 2025.02. havi előleg összege (bruttó)</t>
  </si>
  <si>
    <t>- 2025.03. havi előleg összege (bruttó)</t>
  </si>
  <si>
    <t>Ingatlangazdálkodás 2025.03.31-én még el nem számolt Ellentételezés összesen (bruttó)</t>
  </si>
  <si>
    <t>2025.01-03. havi alulfinanszírozás összege</t>
  </si>
  <si>
    <t>2025.01-03. túlkompenzáció összege *</t>
  </si>
  <si>
    <t>* A túlkompenzáció összege a 2025. II. negyedévi feladatellátás ellentételezésére kerül átvitelre.</t>
  </si>
  <si>
    <t>INGATLANGAZDÁLKODÁS összesen:</t>
  </si>
  <si>
    <t>Ingatlangazdálkodás 2025. I. negyedéves elszámolás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</si>
</sst>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/>
    <xf numFmtId="44" fontId="9" fillId="0" borderId="0" applyFont="0" applyFill="0" applyBorder="0" applyAlignment="0" applyProtection="0"/>
  </cellStyleXfs>
  <cellXfs count="37">
    <xf numFmtId="0" fontId="0" fillId="0" borderId="0" xfId="0"/>
    <xf numFmtId="164" fontId="2" fillId="0" borderId="4" xfId="1" applyNumberFormat="1" applyFont="1" applyBorder="1"/>
    <xf numFmtId="0" fontId="2" fillId="0" borderId="0" xfId="0" applyFont="1" applyAlignment="1">
      <alignment vertical="center"/>
    </xf>
    <xf numFmtId="0" fontId="0" fillId="0" borderId="3" xfId="0" applyBorder="1" applyAlignment="1">
      <alignment wrapText="1"/>
    </xf>
    <xf numFmtId="164" fontId="1" fillId="0" borderId="4" xfId="1" applyNumberFormat="1" applyFont="1" applyBorder="1"/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/>
    </xf>
    <xf numFmtId="0" fontId="0" fillId="0" borderId="3" xfId="0" quotePrefix="1" applyBorder="1" applyAlignment="1">
      <alignment wrapText="1"/>
    </xf>
    <xf numFmtId="164" fontId="2" fillId="0" borderId="4" xfId="0" applyNumberFormat="1" applyFont="1" applyBorder="1"/>
    <xf numFmtId="0" fontId="0" fillId="0" borderId="3" xfId="0" applyBorder="1"/>
    <xf numFmtId="0" fontId="0" fillId="0" borderId="4" xfId="0" applyBorder="1"/>
    <xf numFmtId="164" fontId="1" fillId="0" borderId="4" xfId="1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/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wrapText="1"/>
    </xf>
    <xf numFmtId="164" fontId="2" fillId="0" borderId="8" xfId="1" applyNumberFormat="1" applyFont="1" applyBorder="1"/>
    <xf numFmtId="0" fontId="0" fillId="0" borderId="3" xfId="0" applyBorder="1" applyAlignment="1">
      <alignment horizontal="left" indent="2"/>
    </xf>
    <xf numFmtId="164" fontId="0" fillId="0" borderId="8" xfId="1" applyNumberFormat="1" applyFont="1" applyBorder="1"/>
    <xf numFmtId="164" fontId="0" fillId="0" borderId="4" xfId="1" applyNumberFormat="1" applyFont="1" applyBorder="1"/>
    <xf numFmtId="164" fontId="0" fillId="0" borderId="0" xfId="1" applyNumberFormat="1" applyFont="1"/>
    <xf numFmtId="0" fontId="3" fillId="0" borderId="5" xfId="0" applyFont="1" applyBorder="1"/>
    <xf numFmtId="164" fontId="3" fillId="0" borderId="6" xfId="1" applyNumberFormat="1" applyFont="1" applyBorder="1"/>
    <xf numFmtId="0" fontId="5" fillId="0" borderId="3" xfId="0" applyFont="1" applyBorder="1"/>
    <xf numFmtId="164" fontId="5" fillId="0" borderId="4" xfId="0" applyNumberFormat="1" applyFont="1" applyBorder="1"/>
    <xf numFmtId="0" fontId="2" fillId="0" borderId="12" xfId="0" applyFont="1" applyBorder="1" applyAlignment="1">
      <alignment horizontal="center" vertical="center"/>
    </xf>
    <xf numFmtId="164" fontId="2" fillId="0" borderId="12" xfId="1" applyNumberFormat="1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8" fillId="2" borderId="13" xfId="3" applyNumberFormat="1" applyFont="1" applyFill="1" applyBorder="1" applyAlignment="1">
      <alignment vertical="center"/>
    </xf>
    <xf numFmtId="164" fontId="8" fillId="2" borderId="11" xfId="3" applyNumberFormat="1" applyFont="1" applyFill="1" applyBorder="1" applyAlignment="1">
      <alignment vertical="center"/>
    </xf>
    <xf numFmtId="0" fontId="7" fillId="2" borderId="9" xfId="2" applyFont="1" applyFill="1" applyBorder="1" applyAlignment="1">
      <alignment horizontal="center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</cellXfs>
  <cellStyles count="4">
    <cellStyle name="Normál" xfId="0" builtinId="0"/>
    <cellStyle name="Normál 2" xfId="2" xr:uid="{3F2171C0-F316-4582-9BAB-AB26A52627FD}"/>
    <cellStyle name="Pénznem" xfId="1" builtinId="4"/>
    <cellStyle name="Pénznem 2" xfId="3" xr:uid="{92752106-18B1-437C-AC29-770FDEAA5A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A67E7-2AA0-43C9-B7B1-D577B1D02DDF}">
  <sheetPr>
    <pageSetUpPr fitToPage="1"/>
  </sheetPr>
  <dimension ref="A1:B22"/>
  <sheetViews>
    <sheetView tabSelected="1" workbookViewId="0">
      <selection activeCell="A14" sqref="A14:B16"/>
    </sheetView>
  </sheetViews>
  <sheetFormatPr defaultRowHeight="15" x14ac:dyDescent="0.25"/>
  <cols>
    <col min="1" max="1" width="92.7109375" customWidth="1"/>
    <col min="2" max="2" width="21.7109375" customWidth="1"/>
  </cols>
  <sheetData>
    <row r="1" spans="1:2" ht="27" customHeight="1" x14ac:dyDescent="0.25">
      <c r="A1" s="5" t="s">
        <v>0</v>
      </c>
    </row>
    <row r="2" spans="1:2" ht="12.75" customHeight="1" thickBot="1" x14ac:dyDescent="0.3">
      <c r="A2" s="2"/>
    </row>
    <row r="3" spans="1:2" ht="27" customHeight="1" x14ac:dyDescent="0.25">
      <c r="A3" s="6" t="s">
        <v>23</v>
      </c>
      <c r="B3" s="13" t="s">
        <v>20</v>
      </c>
    </row>
    <row r="4" spans="1:2" x14ac:dyDescent="0.25">
      <c r="A4" s="3" t="s">
        <v>16</v>
      </c>
      <c r="B4" s="4">
        <f>+'Előirányzati soronkénti ktg Q1'!B4</f>
        <v>75285643</v>
      </c>
    </row>
    <row r="5" spans="1:2" x14ac:dyDescent="0.25">
      <c r="A5" s="3" t="s">
        <v>17</v>
      </c>
      <c r="B5" s="4">
        <f>+'Előirányzati soronkénti ktg Q1'!B7</f>
        <v>38802935</v>
      </c>
    </row>
    <row r="6" spans="1:2" x14ac:dyDescent="0.25">
      <c r="A6" s="3" t="s">
        <v>18</v>
      </c>
      <c r="B6" s="4">
        <f>+'Előirányzati soronkénti ktg Q1'!B10</f>
        <v>113145338</v>
      </c>
    </row>
    <row r="7" spans="1:2" x14ac:dyDescent="0.25">
      <c r="A7" s="3" t="s">
        <v>21</v>
      </c>
      <c r="B7" s="4">
        <f>+'Előirányzati soronkénti ktg Q1'!B13</f>
        <v>12913721</v>
      </c>
    </row>
    <row r="8" spans="1:2" x14ac:dyDescent="0.25">
      <c r="A8" s="3" t="s">
        <v>22</v>
      </c>
      <c r="B8" s="4">
        <v>0</v>
      </c>
    </row>
    <row r="9" spans="1:2" x14ac:dyDescent="0.25">
      <c r="A9" s="3" t="s">
        <v>19</v>
      </c>
      <c r="B9" s="4">
        <f>+'Előirányzati soronkénti ktg Q1'!B18</f>
        <v>23437716</v>
      </c>
    </row>
    <row r="10" spans="1:2" x14ac:dyDescent="0.25">
      <c r="A10" s="7" t="s">
        <v>24</v>
      </c>
      <c r="B10" s="1">
        <f>SUM(B4:B9)</f>
        <v>263585353</v>
      </c>
    </row>
    <row r="11" spans="1:2" x14ac:dyDescent="0.25">
      <c r="A11" s="8" t="s">
        <v>1</v>
      </c>
      <c r="B11" s="4">
        <f>+B10*0.27</f>
        <v>71168045.310000002</v>
      </c>
    </row>
    <row r="12" spans="1:2" x14ac:dyDescent="0.25">
      <c r="A12" s="7" t="s">
        <v>25</v>
      </c>
      <c r="B12" s="9">
        <f>SUM(B10:B11)</f>
        <v>334753398.31</v>
      </c>
    </row>
    <row r="13" spans="1:2" x14ac:dyDescent="0.25">
      <c r="A13" s="10"/>
      <c r="B13" s="11"/>
    </row>
    <row r="14" spans="1:2" x14ac:dyDescent="0.25">
      <c r="A14" s="8" t="s">
        <v>26</v>
      </c>
      <c r="B14" s="12">
        <v>135050000</v>
      </c>
    </row>
    <row r="15" spans="1:2" x14ac:dyDescent="0.25">
      <c r="A15" s="8" t="s">
        <v>27</v>
      </c>
      <c r="B15" s="12">
        <v>135050000</v>
      </c>
    </row>
    <row r="16" spans="1:2" x14ac:dyDescent="0.25">
      <c r="A16" s="8" t="s">
        <v>28</v>
      </c>
      <c r="B16" s="12">
        <v>135050000</v>
      </c>
    </row>
    <row r="17" spans="1:2" x14ac:dyDescent="0.25">
      <c r="A17" s="14" t="s">
        <v>29</v>
      </c>
      <c r="B17" s="9">
        <f>SUM(B14:B16)</f>
        <v>405150000</v>
      </c>
    </row>
    <row r="18" spans="1:2" x14ac:dyDescent="0.25">
      <c r="A18" s="10"/>
      <c r="B18" s="11"/>
    </row>
    <row r="19" spans="1:2" x14ac:dyDescent="0.25">
      <c r="A19" s="24" t="s">
        <v>30</v>
      </c>
      <c r="B19" s="25">
        <v>0</v>
      </c>
    </row>
    <row r="20" spans="1:2" ht="15.75" thickBot="1" x14ac:dyDescent="0.3">
      <c r="A20" s="22" t="s">
        <v>31</v>
      </c>
      <c r="B20" s="23">
        <f>+B17-B12</f>
        <v>70396601.689999998</v>
      </c>
    </row>
    <row r="22" spans="1:2" x14ac:dyDescent="0.25">
      <c r="A22" t="s">
        <v>32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&amp;L&amp;F&amp;R&amp;"-,Félkövér"EVIN Nonprofit Zrt.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1627D-4ECC-4AB3-8261-0FC5AAF34629}">
  <dimension ref="A1:C22"/>
  <sheetViews>
    <sheetView workbookViewId="0">
      <selection activeCell="I12" sqref="I12"/>
    </sheetView>
  </sheetViews>
  <sheetFormatPr defaultRowHeight="15" x14ac:dyDescent="0.25"/>
  <cols>
    <col min="1" max="1" width="36.140625" bestFit="1" customWidth="1"/>
    <col min="2" max="3" width="20.7109375" style="21" customWidth="1"/>
  </cols>
  <sheetData>
    <row r="1" spans="1:3" ht="19.5" thickBot="1" x14ac:dyDescent="0.35">
      <c r="A1" s="34" t="s">
        <v>34</v>
      </c>
      <c r="B1" s="35"/>
      <c r="C1" s="36"/>
    </row>
    <row r="2" spans="1:3" s="15" customFormat="1" ht="13.5" customHeight="1" thickBot="1" x14ac:dyDescent="0.3">
      <c r="A2" s="26"/>
      <c r="B2" s="27"/>
      <c r="C2" s="27"/>
    </row>
    <row r="3" spans="1:3" s="15" customFormat="1" ht="27" customHeight="1" x14ac:dyDescent="0.25">
      <c r="A3" s="29" t="s">
        <v>2</v>
      </c>
      <c r="B3" s="30" t="s">
        <v>3</v>
      </c>
      <c r="C3" s="31" t="s">
        <v>4</v>
      </c>
    </row>
    <row r="4" spans="1:3" ht="30" x14ac:dyDescent="0.25">
      <c r="A4" s="16" t="s">
        <v>5</v>
      </c>
      <c r="B4" s="17">
        <f>SUM(B5:B6)</f>
        <v>75285643</v>
      </c>
      <c r="C4" s="1">
        <f>SUM(C5:C6)</f>
        <v>95612767</v>
      </c>
    </row>
    <row r="5" spans="1:3" x14ac:dyDescent="0.25">
      <c r="A5" s="18" t="s">
        <v>6</v>
      </c>
      <c r="B5" s="19">
        <v>32088073</v>
      </c>
      <c r="C5" s="20">
        <f t="shared" ref="C5:C6" si="0">ROUND(B5*1.27,0)</f>
        <v>40751853</v>
      </c>
    </row>
    <row r="6" spans="1:3" x14ac:dyDescent="0.25">
      <c r="A6" s="18" t="s">
        <v>7</v>
      </c>
      <c r="B6" s="19">
        <v>43197570</v>
      </c>
      <c r="C6" s="20">
        <f t="shared" si="0"/>
        <v>54860914</v>
      </c>
    </row>
    <row r="7" spans="1:3" ht="30" x14ac:dyDescent="0.25">
      <c r="A7" s="16" t="s">
        <v>8</v>
      </c>
      <c r="B7" s="17">
        <f>SUM(B8:B9)</f>
        <v>38802935</v>
      </c>
      <c r="C7" s="1">
        <f>SUM(C8:C9)</f>
        <v>49279727</v>
      </c>
    </row>
    <row r="8" spans="1:3" x14ac:dyDescent="0.25">
      <c r="A8" s="18" t="s">
        <v>6</v>
      </c>
      <c r="B8" s="19">
        <v>15294578</v>
      </c>
      <c r="C8" s="20">
        <f t="shared" ref="C8:C9" si="1">ROUND(B8*1.27,0)</f>
        <v>19424114</v>
      </c>
    </row>
    <row r="9" spans="1:3" x14ac:dyDescent="0.25">
      <c r="A9" s="18" t="s">
        <v>7</v>
      </c>
      <c r="B9" s="19">
        <v>23508357</v>
      </c>
      <c r="C9" s="20">
        <f t="shared" si="1"/>
        <v>29855613</v>
      </c>
    </row>
    <row r="10" spans="1:3" ht="30" x14ac:dyDescent="0.25">
      <c r="A10" s="16" t="s">
        <v>9</v>
      </c>
      <c r="B10" s="17">
        <f>SUM(B11:B12)</f>
        <v>113145338</v>
      </c>
      <c r="C10" s="1">
        <f>SUM(C11:C12)</f>
        <v>143694579</v>
      </c>
    </row>
    <row r="11" spans="1:3" x14ac:dyDescent="0.25">
      <c r="A11" s="18" t="s">
        <v>6</v>
      </c>
      <c r="B11" s="19">
        <v>40282452</v>
      </c>
      <c r="C11" s="20">
        <f t="shared" ref="C11:C12" si="2">ROUND(B11*1.27,0)</f>
        <v>51158714</v>
      </c>
    </row>
    <row r="12" spans="1:3" x14ac:dyDescent="0.25">
      <c r="A12" s="18" t="s">
        <v>7</v>
      </c>
      <c r="B12" s="19">
        <v>72862886</v>
      </c>
      <c r="C12" s="20">
        <f t="shared" si="2"/>
        <v>92535865</v>
      </c>
    </row>
    <row r="13" spans="1:3" ht="30" x14ac:dyDescent="0.25">
      <c r="A13" s="16" t="s">
        <v>10</v>
      </c>
      <c r="B13" s="17">
        <f>SUM(B14:B17)</f>
        <v>12913721</v>
      </c>
      <c r="C13" s="1">
        <f>SUM(C14:C17)</f>
        <v>16400426</v>
      </c>
    </row>
    <row r="14" spans="1:3" x14ac:dyDescent="0.25">
      <c r="A14" s="18" t="s">
        <v>11</v>
      </c>
      <c r="B14" s="19">
        <v>5301357</v>
      </c>
      <c r="C14" s="20">
        <f t="shared" ref="C14:C17" si="3">ROUND(B14*1.27,0)</f>
        <v>6732723</v>
      </c>
    </row>
    <row r="15" spans="1:3" x14ac:dyDescent="0.25">
      <c r="A15" s="18" t="s">
        <v>12</v>
      </c>
      <c r="B15" s="19">
        <v>361551</v>
      </c>
      <c r="C15" s="20">
        <f t="shared" si="3"/>
        <v>459170</v>
      </c>
    </row>
    <row r="16" spans="1:3" x14ac:dyDescent="0.25">
      <c r="A16" s="18" t="s">
        <v>13</v>
      </c>
      <c r="B16" s="19">
        <v>2359155</v>
      </c>
      <c r="C16" s="20">
        <f t="shared" si="3"/>
        <v>2996127</v>
      </c>
    </row>
    <row r="17" spans="1:3" x14ac:dyDescent="0.25">
      <c r="A17" s="18" t="s">
        <v>14</v>
      </c>
      <c r="B17" s="19">
        <v>4891658</v>
      </c>
      <c r="C17" s="20">
        <f t="shared" si="3"/>
        <v>6212406</v>
      </c>
    </row>
    <row r="18" spans="1:3" ht="30" x14ac:dyDescent="0.25">
      <c r="A18" s="16" t="s">
        <v>15</v>
      </c>
      <c r="B18" s="17">
        <f>SUM(B19:B20)</f>
        <v>23437716</v>
      </c>
      <c r="C18" s="1">
        <f>SUM(C19:C20)</f>
        <v>29765900</v>
      </c>
    </row>
    <row r="19" spans="1:3" x14ac:dyDescent="0.25">
      <c r="A19" s="18" t="s">
        <v>6</v>
      </c>
      <c r="B19" s="19">
        <v>3670636</v>
      </c>
      <c r="C19" s="20">
        <f t="shared" ref="C19:C20" si="4">ROUND(B19*1.27,0)</f>
        <v>4661708</v>
      </c>
    </row>
    <row r="20" spans="1:3" x14ac:dyDescent="0.25">
      <c r="A20" s="18" t="s">
        <v>7</v>
      </c>
      <c r="B20" s="19">
        <v>19767080</v>
      </c>
      <c r="C20" s="20">
        <f t="shared" si="4"/>
        <v>25104192</v>
      </c>
    </row>
    <row r="21" spans="1:3" ht="15.75" thickBot="1" x14ac:dyDescent="0.3">
      <c r="A21" s="26"/>
      <c r="B21" s="27"/>
      <c r="C21" s="27"/>
    </row>
    <row r="22" spans="1:3" ht="24.75" customHeight="1" thickBot="1" x14ac:dyDescent="0.3">
      <c r="A22" s="28" t="s">
        <v>33</v>
      </c>
      <c r="B22" s="32">
        <f>B4+B7+B10+B13+B18</f>
        <v>263585353</v>
      </c>
      <c r="C22" s="33">
        <f>C4+C7+C10+C13+C18</f>
        <v>334753399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&amp;L&amp;"-,Félkövér"EVIN Nonprofit Zrt.</oddHeader>
    <oddFooter>&amp;L&amp;F /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2025.01-03.</vt:lpstr>
      <vt:lpstr>Előirányzati soronkénti ktg Q1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Baski Sándor</dc:creator>
  <cp:lastModifiedBy>Baski Sándor</cp:lastModifiedBy>
  <cp:lastPrinted>2024-05-27T09:09:06Z</cp:lastPrinted>
  <dcterms:created xsi:type="dcterms:W3CDTF">2023-11-06T16:12:57Z</dcterms:created>
  <dcterms:modified xsi:type="dcterms:W3CDTF">2025-06-10T11:55:50Z</dcterms:modified>
</cp:coreProperties>
</file>