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zalontai Kriszti\Rendeletek hatályosítása\2022 költségvetés módosítás - 2023 február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tartalék!$A$1:$L$83</definedName>
  </definedNames>
  <calcPr calcId="152511"/>
</workbook>
</file>

<file path=xl/calcChain.xml><?xml version="1.0" encoding="utf-8"?>
<calcChain xmlns="http://schemas.openxmlformats.org/spreadsheetml/2006/main">
  <c r="F17" i="2" l="1"/>
  <c r="G17" i="2" l="1"/>
  <c r="I36" i="2" l="1"/>
  <c r="J36" i="2"/>
  <c r="H36" i="2"/>
  <c r="E36" i="2"/>
  <c r="K36" i="2" l="1"/>
  <c r="G47" i="2"/>
  <c r="G42" i="2"/>
  <c r="G32" i="2"/>
  <c r="G64" i="2" l="1"/>
  <c r="F33" i="2" l="1"/>
  <c r="F34" i="2"/>
  <c r="I65" i="2" l="1"/>
  <c r="J65" i="2"/>
  <c r="E65" i="2"/>
  <c r="H65" i="2"/>
  <c r="K65" i="2" l="1"/>
  <c r="D68" i="2"/>
  <c r="F68" i="2"/>
  <c r="G68" i="2"/>
  <c r="C68" i="2"/>
  <c r="E67" i="2"/>
  <c r="I67" i="2" l="1"/>
  <c r="J67" i="2"/>
  <c r="H67" i="2"/>
  <c r="K67" i="2" s="1"/>
  <c r="H33" i="2" l="1"/>
  <c r="H34" i="2"/>
  <c r="H35" i="2"/>
  <c r="H37" i="2"/>
  <c r="E33" i="2"/>
  <c r="E34" i="2"/>
  <c r="E35" i="2"/>
  <c r="E37" i="2"/>
  <c r="I55" i="2" l="1"/>
  <c r="J55" i="2"/>
  <c r="H55" i="2"/>
  <c r="E55" i="2"/>
  <c r="H74" i="2"/>
  <c r="I72" i="2"/>
  <c r="J72" i="2"/>
  <c r="H72" i="2"/>
  <c r="E72" i="2"/>
  <c r="K72" i="2" l="1"/>
  <c r="K55" i="2"/>
  <c r="I29" i="2"/>
  <c r="J29" i="2"/>
  <c r="H29" i="2"/>
  <c r="E29" i="2"/>
  <c r="K29" i="2" l="1"/>
  <c r="I35" i="2"/>
  <c r="J35" i="2"/>
  <c r="K35" i="2"/>
  <c r="H27" i="2"/>
  <c r="E27" i="2"/>
  <c r="I27" i="2"/>
  <c r="J27" i="2"/>
  <c r="K27" i="2" l="1"/>
  <c r="I25" i="2" l="1"/>
  <c r="J25" i="2"/>
  <c r="H25" i="2"/>
  <c r="E25" i="2"/>
  <c r="K25" i="2" l="1"/>
  <c r="I37" i="2"/>
  <c r="J37" i="2"/>
  <c r="K37" i="2"/>
  <c r="I33" i="2" l="1"/>
  <c r="J33" i="2"/>
  <c r="K33" i="2"/>
  <c r="I34" i="2"/>
  <c r="J34" i="2"/>
  <c r="K34" i="2"/>
  <c r="I66" i="2" l="1"/>
  <c r="H66" i="2"/>
  <c r="E6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6" i="2"/>
  <c r="J26" i="2"/>
  <c r="I28" i="2"/>
  <c r="J28" i="2"/>
  <c r="I30" i="2"/>
  <c r="J30" i="2"/>
  <c r="I31" i="2"/>
  <c r="J31" i="2"/>
  <c r="I32" i="2"/>
  <c r="J32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7" i="2"/>
  <c r="J47" i="2"/>
  <c r="I52" i="2"/>
  <c r="J52" i="2"/>
  <c r="I54" i="2"/>
  <c r="J54" i="2"/>
  <c r="I53" i="2"/>
  <c r="J53" i="2"/>
  <c r="I56" i="2"/>
  <c r="J56" i="2"/>
  <c r="I51" i="2"/>
  <c r="J51" i="2"/>
  <c r="I59" i="2"/>
  <c r="J59" i="2"/>
  <c r="I60" i="2"/>
  <c r="J60" i="2"/>
  <c r="I61" i="2"/>
  <c r="J61" i="2"/>
  <c r="I64" i="2"/>
  <c r="I68" i="2" s="1"/>
  <c r="I70" i="2"/>
  <c r="J70" i="2"/>
  <c r="I71" i="2"/>
  <c r="J71" i="2"/>
  <c r="I73" i="2"/>
  <c r="J73" i="2"/>
  <c r="I74" i="2"/>
  <c r="J74" i="2"/>
  <c r="I79" i="2"/>
  <c r="J79" i="2"/>
  <c r="I80" i="2"/>
  <c r="J80" i="2"/>
  <c r="J11" i="2"/>
  <c r="I11" i="2"/>
  <c r="K66" i="2" l="1"/>
  <c r="J66" i="2"/>
  <c r="G81" i="2"/>
  <c r="G82" i="2" s="1"/>
  <c r="F81" i="2"/>
  <c r="F82" i="2" s="1"/>
  <c r="H82" i="2" s="1"/>
  <c r="H80" i="2"/>
  <c r="H79" i="2"/>
  <c r="G75" i="2"/>
  <c r="F75" i="2"/>
  <c r="H75" i="2" s="1"/>
  <c r="H73" i="2"/>
  <c r="H71" i="2"/>
  <c r="H70" i="2"/>
  <c r="H64" i="2"/>
  <c r="H68" i="2" s="1"/>
  <c r="G62" i="2"/>
  <c r="F62" i="2"/>
  <c r="H61" i="2"/>
  <c r="H60" i="2"/>
  <c r="H59" i="2"/>
  <c r="G57" i="2"/>
  <c r="F57" i="2"/>
  <c r="H51" i="2"/>
  <c r="H56" i="2"/>
  <c r="H53" i="2"/>
  <c r="H54" i="2"/>
  <c r="H52" i="2"/>
  <c r="G48" i="2"/>
  <c r="F48" i="2"/>
  <c r="H47" i="2"/>
  <c r="G45" i="2"/>
  <c r="F45" i="2"/>
  <c r="H44" i="2"/>
  <c r="H43" i="2"/>
  <c r="H42" i="2"/>
  <c r="H41" i="2"/>
  <c r="H40" i="2"/>
  <c r="H39" i="2"/>
  <c r="H38" i="2"/>
  <c r="H32" i="2"/>
  <c r="H31" i="2"/>
  <c r="H30" i="2"/>
  <c r="H28" i="2"/>
  <c r="H26" i="2"/>
  <c r="H24" i="2"/>
  <c r="H23" i="2"/>
  <c r="H22" i="2"/>
  <c r="H21" i="2"/>
  <c r="H20" i="2"/>
  <c r="H19" i="2"/>
  <c r="H18" i="2"/>
  <c r="H17" i="2"/>
  <c r="G13" i="2"/>
  <c r="F13" i="2"/>
  <c r="H11" i="2"/>
  <c r="H13" i="2" s="1"/>
  <c r="F49" i="2" l="1"/>
  <c r="F76" i="2"/>
  <c r="F77" i="2" s="1"/>
  <c r="H48" i="2"/>
  <c r="H62" i="2"/>
  <c r="G49" i="2"/>
  <c r="H49" i="2" s="1"/>
  <c r="H57" i="2"/>
  <c r="G76" i="2"/>
  <c r="H45" i="2"/>
  <c r="H81" i="2"/>
  <c r="G77" i="2" l="1"/>
  <c r="G83" i="2" s="1"/>
  <c r="J64" i="2"/>
  <c r="J68" i="2" s="1"/>
  <c r="H76" i="2"/>
  <c r="F83" i="2"/>
  <c r="E80" i="2"/>
  <c r="K80" i="2" s="1"/>
  <c r="D81" i="2"/>
  <c r="J81" i="2" s="1"/>
  <c r="C81" i="2"/>
  <c r="I81" i="2" s="1"/>
  <c r="E43" i="2"/>
  <c r="K43" i="2" s="1"/>
  <c r="E24" i="2"/>
  <c r="K24" i="2" s="1"/>
  <c r="H77" i="2" l="1"/>
  <c r="H83" i="2"/>
  <c r="E79" i="2"/>
  <c r="K79" i="2" s="1"/>
  <c r="D82" i="2"/>
  <c r="J82" i="2" s="1"/>
  <c r="E52" i="2"/>
  <c r="K52" i="2" s="1"/>
  <c r="E54" i="2"/>
  <c r="K54" i="2" s="1"/>
  <c r="D57" i="2"/>
  <c r="J57" i="2" s="1"/>
  <c r="C57" i="2"/>
  <c r="I57" i="2" s="1"/>
  <c r="E47" i="2"/>
  <c r="K47" i="2" s="1"/>
  <c r="D48" i="2"/>
  <c r="J48" i="2" s="1"/>
  <c r="C48" i="2"/>
  <c r="I48" i="2" s="1"/>
  <c r="E81" i="2" l="1"/>
  <c r="K81" i="2" s="1"/>
  <c r="C82" i="2"/>
  <c r="E48" i="2"/>
  <c r="K48" i="2" s="1"/>
  <c r="E39" i="2"/>
  <c r="K39" i="2" s="1"/>
  <c r="E40" i="2"/>
  <c r="K40" i="2" s="1"/>
  <c r="E41" i="2"/>
  <c r="K41" i="2" s="1"/>
  <c r="E42" i="2"/>
  <c r="K42" i="2" s="1"/>
  <c r="E38" i="2"/>
  <c r="K38" i="2" s="1"/>
  <c r="E44" i="2"/>
  <c r="K44" i="2" s="1"/>
  <c r="E32" i="2"/>
  <c r="K32" i="2" s="1"/>
  <c r="E82" i="2" l="1"/>
  <c r="K82" i="2" s="1"/>
  <c r="I82" i="2"/>
  <c r="E61" i="2"/>
  <c r="K61" i="2" s="1"/>
  <c r="E74" i="2" l="1"/>
  <c r="K74" i="2" s="1"/>
  <c r="D75" i="2"/>
  <c r="J75" i="2" s="1"/>
  <c r="C75" i="2"/>
  <c r="I75" i="2" s="1"/>
  <c r="D62" i="2"/>
  <c r="J62" i="2" s="1"/>
  <c r="C62" i="2"/>
  <c r="I62" i="2" s="1"/>
  <c r="E30" i="2"/>
  <c r="K30" i="2" s="1"/>
  <c r="E28" i="2"/>
  <c r="K28" i="2" s="1"/>
  <c r="E53" i="2" l="1"/>
  <c r="K53" i="2" s="1"/>
  <c r="E18" i="2" l="1"/>
  <c r="K18" i="2" s="1"/>
  <c r="E19" i="2"/>
  <c r="K19" i="2" s="1"/>
  <c r="E20" i="2"/>
  <c r="K20" i="2" s="1"/>
  <c r="E21" i="2"/>
  <c r="K21" i="2" s="1"/>
  <c r="E22" i="2"/>
  <c r="K22" i="2" s="1"/>
  <c r="E23" i="2"/>
  <c r="K23" i="2" s="1"/>
  <c r="E17" i="2"/>
  <c r="K17" i="2" s="1"/>
  <c r="E60" i="2" l="1"/>
  <c r="K60" i="2" s="1"/>
  <c r="E31" i="2"/>
  <c r="K31" i="2" s="1"/>
  <c r="E64" i="2" l="1"/>
  <c r="E68" i="2" s="1"/>
  <c r="E26" i="2"/>
  <c r="K26" i="2" s="1"/>
  <c r="K64" i="2" l="1"/>
  <c r="K68" i="2" s="1"/>
  <c r="D45" i="2"/>
  <c r="C45" i="2"/>
  <c r="D49" i="2" l="1"/>
  <c r="J49" i="2" s="1"/>
  <c r="J45" i="2"/>
  <c r="C49" i="2"/>
  <c r="I49" i="2" s="1"/>
  <c r="I45" i="2"/>
  <c r="D76" i="2"/>
  <c r="C76" i="2"/>
  <c r="E75" i="2"/>
  <c r="K75" i="2" s="1"/>
  <c r="E45" i="2"/>
  <c r="K45" i="2" s="1"/>
  <c r="E57" i="2"/>
  <c r="K57" i="2" s="1"/>
  <c r="E62" i="2"/>
  <c r="K62" i="2" s="1"/>
  <c r="E49" i="2" l="1"/>
  <c r="K49" i="2" s="1"/>
  <c r="D77" i="2"/>
  <c r="J77" i="2" s="1"/>
  <c r="J76" i="2"/>
  <c r="C77" i="2"/>
  <c r="I77" i="2" s="1"/>
  <c r="I76" i="2"/>
  <c r="E76" i="2"/>
  <c r="K76" i="2" s="1"/>
  <c r="E51" i="2"/>
  <c r="K51" i="2" s="1"/>
  <c r="E77" i="2" l="1"/>
  <c r="K77" i="2" s="1"/>
  <c r="E73" i="2"/>
  <c r="K73" i="2" s="1"/>
  <c r="E71" i="2"/>
  <c r="K71" i="2" s="1"/>
  <c r="E70" i="2"/>
  <c r="K70" i="2" s="1"/>
  <c r="E59" i="2"/>
  <c r="K59" i="2" s="1"/>
  <c r="E56" i="2"/>
  <c r="K56" i="2" s="1"/>
  <c r="D13" i="2"/>
  <c r="C13" i="2"/>
  <c r="E11" i="2"/>
  <c r="D83" i="2" l="1"/>
  <c r="J83" i="2" s="1"/>
  <c r="J13" i="2"/>
  <c r="C83" i="2"/>
  <c r="I83" i="2" s="1"/>
  <c r="I13" i="2"/>
  <c r="E13" i="2"/>
  <c r="K13" i="2" s="1"/>
  <c r="K11" i="2"/>
  <c r="E83" i="2" l="1"/>
  <c r="K83" i="2" s="1"/>
</calcChain>
</file>

<file path=xl/sharedStrings.xml><?xml version="1.0" encoding="utf-8"?>
<sst xmlns="http://schemas.openxmlformats.org/spreadsheetml/2006/main" count="141" uniqueCount="91">
  <si>
    <t>Budapest Főváros VII. Kerület Erzsébetváros Önkormányzata</t>
  </si>
  <si>
    <t>Tartalék jogcíme</t>
  </si>
  <si>
    <t>ezer Ft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</si>
  <si>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</si>
  <si>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</si>
  <si>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</si>
  <si>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</si>
  <si>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</si>
  <si>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</si>
  <si>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</si>
  <si>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</si>
  <si>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</si>
  <si>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</si>
  <si>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</si>
  <si>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</si>
  <si>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</si>
  <si>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</si>
  <si>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</si>
  <si>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</si>
  <si>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</si>
  <si>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</si>
  <si>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Egészségügyi szolgáltatók támogatása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</si>
  <si>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</si>
  <si>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</si>
  <si>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</si>
  <si>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</si>
  <si>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 xml:space="preserve">Járda-, szegélyfelújítások </t>
  </si>
  <si>
    <t>Egészségügyi alapellátás fejlesztése</t>
  </si>
  <si>
    <t>Tiszta utca, rendes ház pályázat</t>
  </si>
  <si>
    <t>Otthonvédelmi program (hevederzár 100 ezer Ft, CO érzékelő 3900 ezer Ft)</t>
  </si>
  <si>
    <t>2022. évi költségvetési tartalék előirányzatok</t>
  </si>
  <si>
    <t>Céltartalék 2022.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</si>
  <si>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</si>
  <si>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</si>
  <si>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</si>
  <si>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>Központilag kezelt gyermekeket, családokat támogató pályázatok összesen (1+2+3)</t>
  </si>
  <si>
    <t xml:space="preserve">Önkormányzati üdülő igénybevétele táboroztatáshoz </t>
  </si>
  <si>
    <t xml:space="preserve">Erzsébetvárosi családok üdülésének támogatása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</si>
  <si>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</si>
  <si>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</si>
  <si>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</si>
  <si>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Testvérvárosi együttműködések</t>
  </si>
  <si>
    <t>Klauzál tér gettó emlékmű megvalósítása</t>
  </si>
  <si>
    <t>Közösségi költségvetési keret (választókerületenként 6 M Ft)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</si>
  <si>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</si>
  <si>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</si>
  <si>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</si>
  <si>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</si>
  <si>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</si>
  <si>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Pályázatok többéves előirányzatai</t>
  </si>
  <si>
    <t>Verseny utca 22-24. új épület építése 2023. évi kiadásai</t>
  </si>
  <si>
    <t>Tartalék előirányzat mindösszesen (7100 +7200 +7300+7500)</t>
  </si>
  <si>
    <t>Kapufigyelő rendszer kiépítése pályázat</t>
  </si>
  <si>
    <t>Intézmények nyersanyagnorma emelése</t>
  </si>
  <si>
    <t>Ruzina üdülő fejlesztése</t>
  </si>
  <si>
    <t>Pályázatok többéves előirányzatai összesen (1+2)</t>
  </si>
  <si>
    <t>Pályázatok előkészítése összesen (1)</t>
  </si>
  <si>
    <t>Péterfy Kórház-Rendelőintézet és Manninger Jenő Országos Traumatológiai Intézet támogatása</t>
  </si>
  <si>
    <t>Intézmények karbantartása és készlet beszerzése</t>
  </si>
  <si>
    <t>Központilag kezelt társasházi pályázatok és feladatok</t>
  </si>
  <si>
    <t>LIFE in Runoff pályázat 2023-2025. évi kiadásai</t>
  </si>
  <si>
    <t>Értéktár Bizottság</t>
  </si>
  <si>
    <t>Tanulmány terv alapján fák ültetése</t>
  </si>
  <si>
    <t>Műszaki ellenőrzés (magas- és mélyépítés)</t>
  </si>
  <si>
    <t>Tervezés (magas- és mélyépítés)</t>
  </si>
  <si>
    <t>Következő évek fejlesztési tartaléka összesen (7502)</t>
  </si>
  <si>
    <t>Kizárólagos lakossági parkolóhelyek kitáblázása Középső - és Külső - Erzsébetvárosban</t>
  </si>
  <si>
    <t>Mikromobilitási pontok kialakítása Középső - és Külső - Erzsébetvárosban</t>
  </si>
  <si>
    <t>Módosítás</t>
  </si>
  <si>
    <t>Nyílászáró pályázat</t>
  </si>
  <si>
    <t>Módosított céltartalék 2022.</t>
  </si>
  <si>
    <t>Tartalék előirányzat mindösszesen (6+7)</t>
  </si>
  <si>
    <t>Tartalék előirányzat mindösszesen (9+10)</t>
  </si>
  <si>
    <t>Működési célra 
(K513. rovaton)
(3+6)</t>
  </si>
  <si>
    <t>Felhalmozási célra 
(K89. rovaton)
(4+7)</t>
  </si>
  <si>
    <t xml:space="preserve">Szociális ágazati összevont pótlék </t>
  </si>
  <si>
    <t>Egészségügyi kiegészítő pótlék</t>
  </si>
  <si>
    <t>Óvodai és iskolai szociális segítő tevékenység támogatása</t>
  </si>
  <si>
    <t>Intézmények működési kiadása</t>
  </si>
  <si>
    <t>Ukrajnai menekültek ellátása - állami támogatás</t>
  </si>
  <si>
    <t>Felelős kutyatartás támogatása</t>
  </si>
  <si>
    <t>A Képviselő Testület 205/2022. (VII.13.) határozata egyes ingatlan adásvételi szerződések semmisségének megállapítására</t>
  </si>
  <si>
    <t>Magasnyomású mosóberendezések beszerzése pályázat társasházak részére</t>
  </si>
  <si>
    <t>Központilag kezelt közrendvédelmi, környezetvédelmi pályázatok és feladatok összesen (1+2+…+5)</t>
  </si>
  <si>
    <t>Központilag kezelt közművelődési és egészségügyi pályázatok és feladatok  összesen (1+2+…+6)</t>
  </si>
  <si>
    <t>„Kultúrnegyed Katalizátor”című pályázat</t>
  </si>
  <si>
    <t>Izzócsere program</t>
  </si>
  <si>
    <t>Központilag kezelt kerület-fejlesztési pályázatok és feladatok összesen (1+2+…+4)</t>
  </si>
  <si>
    <t>Társasházak részére energiahatékonysági és klímavédelmi pályázat</t>
  </si>
  <si>
    <t>Kiegészítő állami támogatás többletfinanszírozása</t>
  </si>
  <si>
    <t>Központilag kezelt ágazati feladatok összesen (1+2+…+28)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</si>
</sst>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8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3" fontId="5" fillId="0" borderId="32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33" xfId="0" applyNumberFormat="1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3" fontId="6" fillId="0" borderId="36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right" vertical="center"/>
    </xf>
    <xf numFmtId="3" fontId="5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vertical="center" wrapText="1"/>
    </xf>
    <xf numFmtId="3" fontId="5" fillId="0" borderId="30" xfId="0" applyNumberFormat="1" applyFont="1" applyFill="1" applyBorder="1" applyAlignment="1">
      <alignment vertical="center" wrapText="1"/>
    </xf>
    <xf numFmtId="3" fontId="5" fillId="0" borderId="32" xfId="0" applyNumberFormat="1" applyFont="1" applyFill="1" applyBorder="1" applyAlignment="1">
      <alignment horizontal="right" vertical="center" wrapText="1"/>
    </xf>
    <xf numFmtId="3" fontId="6" fillId="0" borderId="29" xfId="0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2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view="pageBreakPreview" zoomScale="70" zoomScaleNormal="75" zoomScaleSheetLayoutView="70"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K44" sqref="K44"/>
    </sheetView>
  </sheetViews>
  <sheetFormatPr defaultRowHeight="20.25" x14ac:dyDescent="0.2"/>
  <cols>
    <col min="1" max="1" width="16" style="1" customWidth="1"/>
    <col min="2" max="2" width="105.5703125" style="1" customWidth="1"/>
    <col min="3" max="11" width="20.7109375" style="1" customWidth="1"/>
    <col min="12" max="12" width="16.85546875" style="1" customWidth="1"/>
    <col min="13" max="16384" width="9.140625" style="1"/>
  </cols>
  <sheetData>
    <row r="1" spans="1:12" ht="28.5" customHeight="1" x14ac:dyDescent="0.2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2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ht="21" thickBot="1" x14ac:dyDescent="0.25">
      <c r="E3" s="2"/>
      <c r="H3" s="2"/>
      <c r="K3" s="2" t="s">
        <v>2</v>
      </c>
      <c r="L3" s="2"/>
    </row>
    <row r="4" spans="1:12" ht="30.75" customHeight="1" x14ac:dyDescent="0.2">
      <c r="A4" s="63" t="s">
        <v>18</v>
      </c>
      <c r="B4" s="63" t="s">
        <v>1</v>
      </c>
      <c r="C4" s="66" t="s">
        <v>31</v>
      </c>
      <c r="D4" s="67"/>
      <c r="E4" s="68"/>
      <c r="F4" s="66" t="s">
        <v>68</v>
      </c>
      <c r="G4" s="67"/>
      <c r="H4" s="68"/>
      <c r="I4" s="66" t="s">
        <v>70</v>
      </c>
      <c r="J4" s="67"/>
      <c r="K4" s="68"/>
      <c r="L4" s="63" t="s">
        <v>14</v>
      </c>
    </row>
    <row r="5" spans="1:12" ht="18.75" customHeight="1" x14ac:dyDescent="0.2">
      <c r="A5" s="64"/>
      <c r="B5" s="64"/>
      <c r="C5" s="69" t="s">
        <v>15</v>
      </c>
      <c r="D5" s="72" t="s">
        <v>16</v>
      </c>
      <c r="E5" s="75" t="s">
        <v>23</v>
      </c>
      <c r="F5" s="69" t="s">
        <v>15</v>
      </c>
      <c r="G5" s="72" t="s">
        <v>16</v>
      </c>
      <c r="H5" s="75" t="s">
        <v>71</v>
      </c>
      <c r="I5" s="69" t="s">
        <v>73</v>
      </c>
      <c r="J5" s="72" t="s">
        <v>74</v>
      </c>
      <c r="K5" s="75" t="s">
        <v>72</v>
      </c>
      <c r="L5" s="64"/>
    </row>
    <row r="6" spans="1:12" x14ac:dyDescent="0.2">
      <c r="A6" s="64"/>
      <c r="B6" s="64"/>
      <c r="C6" s="70"/>
      <c r="D6" s="73"/>
      <c r="E6" s="76"/>
      <c r="F6" s="70"/>
      <c r="G6" s="73"/>
      <c r="H6" s="76"/>
      <c r="I6" s="70"/>
      <c r="J6" s="73"/>
      <c r="K6" s="76"/>
      <c r="L6" s="64"/>
    </row>
    <row r="7" spans="1:12" ht="77.25" customHeight="1" x14ac:dyDescent="0.2">
      <c r="A7" s="65"/>
      <c r="B7" s="65"/>
      <c r="C7" s="71"/>
      <c r="D7" s="74"/>
      <c r="E7" s="77"/>
      <c r="F7" s="71"/>
      <c r="G7" s="74"/>
      <c r="H7" s="77"/>
      <c r="I7" s="71"/>
      <c r="J7" s="74"/>
      <c r="K7" s="77"/>
      <c r="L7" s="65"/>
    </row>
    <row r="8" spans="1:12" x14ac:dyDescent="0.2">
      <c r="A8" s="3">
        <v>1</v>
      </c>
      <c r="B8" s="3">
        <v>2</v>
      </c>
      <c r="C8" s="4">
        <v>3</v>
      </c>
      <c r="D8" s="5">
        <v>4</v>
      </c>
      <c r="E8" s="6">
        <v>5</v>
      </c>
      <c r="F8" s="4">
        <v>6</v>
      </c>
      <c r="G8" s="5">
        <v>7</v>
      </c>
      <c r="H8" s="6">
        <v>8</v>
      </c>
      <c r="I8" s="4">
        <v>9</v>
      </c>
      <c r="J8" s="5">
        <v>10</v>
      </c>
      <c r="K8" s="6">
        <v>11</v>
      </c>
      <c r="L8" s="7">
        <v>12</v>
      </c>
    </row>
    <row r="9" spans="1:12" x14ac:dyDescent="0.2">
      <c r="A9" s="8"/>
      <c r="B9" s="9" t="s">
        <v>10</v>
      </c>
      <c r="C9" s="10"/>
      <c r="D9" s="11"/>
      <c r="E9" s="12"/>
      <c r="F9" s="10"/>
      <c r="G9" s="11"/>
      <c r="H9" s="12"/>
      <c r="I9" s="10"/>
      <c r="J9" s="11"/>
      <c r="K9" s="12"/>
      <c r="L9" s="13"/>
    </row>
    <row r="10" spans="1:12" x14ac:dyDescent="0.2">
      <c r="A10" s="8"/>
      <c r="B10" s="9"/>
      <c r="C10" s="10"/>
      <c r="D10" s="11"/>
      <c r="E10" s="12"/>
      <c r="F10" s="10"/>
      <c r="G10" s="11"/>
      <c r="H10" s="12"/>
      <c r="I10" s="10"/>
      <c r="J10" s="11"/>
      <c r="K10" s="12"/>
      <c r="L10" s="13"/>
    </row>
    <row r="11" spans="1:12" x14ac:dyDescent="0.2">
      <c r="A11" s="9">
        <v>7101</v>
      </c>
      <c r="B11" s="14" t="s">
        <v>13</v>
      </c>
      <c r="C11" s="15"/>
      <c r="D11" s="11">
        <v>200000</v>
      </c>
      <c r="E11" s="12">
        <f>SUM(C11:D11)</f>
        <v>200000</v>
      </c>
      <c r="F11" s="15"/>
      <c r="G11" s="11"/>
      <c r="H11" s="12">
        <f>SUM(F11:G11)</f>
        <v>0</v>
      </c>
      <c r="I11" s="15">
        <f>SUM(C11,F11)</f>
        <v>0</v>
      </c>
      <c r="J11" s="11">
        <f t="shared" ref="J11:K11" si="0">SUM(D11,G11)</f>
        <v>200000</v>
      </c>
      <c r="K11" s="12">
        <f t="shared" si="0"/>
        <v>200000</v>
      </c>
      <c r="L11" s="16" t="s">
        <v>11</v>
      </c>
    </row>
    <row r="12" spans="1:12" ht="21" thickBot="1" x14ac:dyDescent="0.25">
      <c r="A12" s="8"/>
      <c r="B12" s="9"/>
      <c r="C12" s="17"/>
      <c r="D12" s="11"/>
      <c r="E12" s="12"/>
      <c r="F12" s="17"/>
      <c r="G12" s="11"/>
      <c r="H12" s="12"/>
      <c r="I12" s="17"/>
      <c r="J12" s="11"/>
      <c r="K12" s="12"/>
      <c r="L12" s="13"/>
    </row>
    <row r="13" spans="1:12" s="24" customFormat="1" ht="22.5" customHeight="1" thickBot="1" x14ac:dyDescent="0.25">
      <c r="A13" s="18">
        <v>7100</v>
      </c>
      <c r="B13" s="19" t="s">
        <v>39</v>
      </c>
      <c r="C13" s="20">
        <f>SUM(C11)</f>
        <v>0</v>
      </c>
      <c r="D13" s="21">
        <f t="shared" ref="D13:E13" si="1">SUM(D11)</f>
        <v>200000</v>
      </c>
      <c r="E13" s="22">
        <f t="shared" si="1"/>
        <v>200000</v>
      </c>
      <c r="F13" s="20">
        <f>SUM(F11)</f>
        <v>0</v>
      </c>
      <c r="G13" s="21">
        <f t="shared" ref="G13:H13" si="2">SUM(G11)</f>
        <v>0</v>
      </c>
      <c r="H13" s="22">
        <f t="shared" si="2"/>
        <v>0</v>
      </c>
      <c r="I13" s="20">
        <f t="shared" ref="I13:I81" si="3">SUM(C13,F13)</f>
        <v>0</v>
      </c>
      <c r="J13" s="21">
        <f t="shared" ref="J13:J81" si="4">SUM(D13,G13)</f>
        <v>200000</v>
      </c>
      <c r="K13" s="22">
        <f t="shared" ref="K13:K81" si="5">SUM(E13,H13)</f>
        <v>200000</v>
      </c>
      <c r="L13" s="23"/>
    </row>
    <row r="14" spans="1:12" s="28" customFormat="1" x14ac:dyDescent="0.2">
      <c r="A14" s="9"/>
      <c r="B14" s="9" t="s">
        <v>9</v>
      </c>
      <c r="C14" s="25"/>
      <c r="D14" s="26"/>
      <c r="E14" s="27"/>
      <c r="F14" s="25"/>
      <c r="G14" s="26"/>
      <c r="H14" s="27"/>
      <c r="I14" s="25"/>
      <c r="J14" s="26"/>
      <c r="K14" s="27"/>
      <c r="L14" s="13"/>
    </row>
    <row r="15" spans="1:12" s="28" customFormat="1" x14ac:dyDescent="0.2">
      <c r="A15" s="9"/>
      <c r="B15" s="14"/>
      <c r="C15" s="25"/>
      <c r="D15" s="26"/>
      <c r="E15" s="27"/>
      <c r="F15" s="25"/>
      <c r="G15" s="26"/>
      <c r="H15" s="27"/>
      <c r="I15" s="25"/>
      <c r="J15" s="26"/>
      <c r="K15" s="27"/>
      <c r="L15" s="13"/>
    </row>
    <row r="16" spans="1:12" x14ac:dyDescent="0.2">
      <c r="A16" s="9">
        <v>7201</v>
      </c>
      <c r="B16" s="14" t="s">
        <v>3</v>
      </c>
      <c r="C16" s="25"/>
      <c r="D16" s="26"/>
      <c r="E16" s="27"/>
      <c r="F16" s="25"/>
      <c r="G16" s="26"/>
      <c r="H16" s="27"/>
      <c r="I16" s="25"/>
      <c r="J16" s="26"/>
      <c r="K16" s="27"/>
      <c r="L16" s="13"/>
    </row>
    <row r="17" spans="1:12" ht="25.5" customHeight="1" x14ac:dyDescent="0.2">
      <c r="A17" s="8">
        <v>1</v>
      </c>
      <c r="B17" s="29" t="s">
        <v>8</v>
      </c>
      <c r="C17" s="30">
        <v>4</v>
      </c>
      <c r="D17" s="31">
        <v>83227</v>
      </c>
      <c r="E17" s="27">
        <f>SUM(C17:D17)</f>
        <v>83231</v>
      </c>
      <c r="F17" s="30">
        <f>16279-441</f>
        <v>15838</v>
      </c>
      <c r="G17" s="31">
        <f>-31889-1668-380-5930-3534-10025</f>
        <v>-53426</v>
      </c>
      <c r="H17" s="27">
        <f>SUM(F17:G17)</f>
        <v>-37588</v>
      </c>
      <c r="I17" s="30">
        <f t="shared" si="3"/>
        <v>15842</v>
      </c>
      <c r="J17" s="31">
        <f t="shared" si="4"/>
        <v>29801</v>
      </c>
      <c r="K17" s="27">
        <f t="shared" si="5"/>
        <v>45643</v>
      </c>
      <c r="L17" s="16" t="s">
        <v>11</v>
      </c>
    </row>
    <row r="18" spans="1:12" ht="25.5" customHeight="1" x14ac:dyDescent="0.2">
      <c r="A18" s="8">
        <v>2</v>
      </c>
      <c r="B18" s="29" t="s">
        <v>17</v>
      </c>
      <c r="C18" s="30">
        <v>10000</v>
      </c>
      <c r="D18" s="31">
        <v>150000</v>
      </c>
      <c r="E18" s="27">
        <f t="shared" ref="E18:E25" si="6">SUM(C18:D18)</f>
        <v>160000</v>
      </c>
      <c r="F18" s="30"/>
      <c r="G18" s="31"/>
      <c r="H18" s="27">
        <f t="shared" ref="H18:H44" si="7">SUM(F18:G18)</f>
        <v>0</v>
      </c>
      <c r="I18" s="30">
        <f t="shared" si="3"/>
        <v>10000</v>
      </c>
      <c r="J18" s="31">
        <f t="shared" si="4"/>
        <v>150000</v>
      </c>
      <c r="K18" s="27">
        <f t="shared" si="5"/>
        <v>160000</v>
      </c>
      <c r="L18" s="16" t="s">
        <v>11</v>
      </c>
    </row>
    <row r="19" spans="1:12" ht="25.5" customHeight="1" x14ac:dyDescent="0.2">
      <c r="A19" s="8">
        <v>3</v>
      </c>
      <c r="B19" s="29" t="s">
        <v>20</v>
      </c>
      <c r="C19" s="30">
        <v>3292</v>
      </c>
      <c r="D19" s="31">
        <v>0</v>
      </c>
      <c r="E19" s="27">
        <f t="shared" si="6"/>
        <v>3292</v>
      </c>
      <c r="F19" s="30"/>
      <c r="G19" s="31"/>
      <c r="H19" s="27">
        <f t="shared" si="7"/>
        <v>0</v>
      </c>
      <c r="I19" s="30">
        <f t="shared" si="3"/>
        <v>3292</v>
      </c>
      <c r="J19" s="31">
        <f t="shared" si="4"/>
        <v>0</v>
      </c>
      <c r="K19" s="27">
        <f t="shared" si="5"/>
        <v>3292</v>
      </c>
      <c r="L19" s="16" t="s">
        <v>11</v>
      </c>
    </row>
    <row r="20" spans="1:12" ht="25.5" customHeight="1" x14ac:dyDescent="0.2">
      <c r="A20" s="8">
        <v>4</v>
      </c>
      <c r="B20" s="29" t="s">
        <v>22</v>
      </c>
      <c r="C20" s="30">
        <v>56</v>
      </c>
      <c r="D20" s="31">
        <v>0</v>
      </c>
      <c r="E20" s="27">
        <f t="shared" si="6"/>
        <v>56</v>
      </c>
      <c r="F20" s="30"/>
      <c r="G20" s="31"/>
      <c r="H20" s="27">
        <f t="shared" si="7"/>
        <v>0</v>
      </c>
      <c r="I20" s="30">
        <f t="shared" si="3"/>
        <v>56</v>
      </c>
      <c r="J20" s="31">
        <f t="shared" si="4"/>
        <v>0</v>
      </c>
      <c r="K20" s="27">
        <f t="shared" si="5"/>
        <v>56</v>
      </c>
      <c r="L20" s="16" t="s">
        <v>11</v>
      </c>
    </row>
    <row r="21" spans="1:12" ht="25.5" customHeight="1" x14ac:dyDescent="0.2">
      <c r="A21" s="8">
        <v>5</v>
      </c>
      <c r="B21" s="29" t="s">
        <v>64</v>
      </c>
      <c r="C21" s="30">
        <v>10000</v>
      </c>
      <c r="D21" s="31">
        <v>0</v>
      </c>
      <c r="E21" s="27">
        <f t="shared" si="6"/>
        <v>10000</v>
      </c>
      <c r="F21" s="30"/>
      <c r="G21" s="31"/>
      <c r="H21" s="27">
        <f t="shared" si="7"/>
        <v>0</v>
      </c>
      <c r="I21" s="30">
        <f t="shared" si="3"/>
        <v>10000</v>
      </c>
      <c r="J21" s="31">
        <f t="shared" si="4"/>
        <v>0</v>
      </c>
      <c r="K21" s="27">
        <f t="shared" si="5"/>
        <v>10000</v>
      </c>
      <c r="L21" s="16" t="s">
        <v>11</v>
      </c>
    </row>
    <row r="22" spans="1:12" ht="25.5" customHeight="1" x14ac:dyDescent="0.2">
      <c r="A22" s="8">
        <v>6</v>
      </c>
      <c r="B22" s="29" t="s">
        <v>63</v>
      </c>
      <c r="C22" s="30">
        <v>2000</v>
      </c>
      <c r="D22" s="31">
        <v>0</v>
      </c>
      <c r="E22" s="27">
        <f t="shared" si="6"/>
        <v>2000</v>
      </c>
      <c r="F22" s="30"/>
      <c r="G22" s="31"/>
      <c r="H22" s="27">
        <f t="shared" si="7"/>
        <v>0</v>
      </c>
      <c r="I22" s="30">
        <f t="shared" si="3"/>
        <v>2000</v>
      </c>
      <c r="J22" s="31">
        <f t="shared" si="4"/>
        <v>0</v>
      </c>
      <c r="K22" s="27">
        <f t="shared" si="5"/>
        <v>2000</v>
      </c>
      <c r="L22" s="16" t="s">
        <v>11</v>
      </c>
    </row>
    <row r="23" spans="1:12" ht="25.5" customHeight="1" x14ac:dyDescent="0.2">
      <c r="A23" s="8">
        <v>7</v>
      </c>
      <c r="B23" s="29" t="s">
        <v>58</v>
      </c>
      <c r="C23" s="30">
        <v>0</v>
      </c>
      <c r="D23" s="31">
        <v>0</v>
      </c>
      <c r="E23" s="27">
        <f t="shared" si="6"/>
        <v>0</v>
      </c>
      <c r="F23" s="30"/>
      <c r="G23" s="31"/>
      <c r="H23" s="27">
        <f t="shared" si="7"/>
        <v>0</v>
      </c>
      <c r="I23" s="30">
        <f t="shared" si="3"/>
        <v>0</v>
      </c>
      <c r="J23" s="31">
        <f t="shared" si="4"/>
        <v>0</v>
      </c>
      <c r="K23" s="27">
        <f t="shared" si="5"/>
        <v>0</v>
      </c>
      <c r="L23" s="16" t="s">
        <v>11</v>
      </c>
    </row>
    <row r="24" spans="1:12" ht="25.5" customHeight="1" x14ac:dyDescent="0.2">
      <c r="A24" s="8">
        <v>8</v>
      </c>
      <c r="B24" s="29" t="s">
        <v>53</v>
      </c>
      <c r="C24" s="30">
        <v>0</v>
      </c>
      <c r="D24" s="31">
        <v>0</v>
      </c>
      <c r="E24" s="27">
        <f t="shared" si="6"/>
        <v>0</v>
      </c>
      <c r="F24" s="30"/>
      <c r="G24" s="31"/>
      <c r="H24" s="27">
        <f t="shared" si="7"/>
        <v>0</v>
      </c>
      <c r="I24" s="30">
        <f t="shared" si="3"/>
        <v>0</v>
      </c>
      <c r="J24" s="31">
        <f t="shared" si="4"/>
        <v>0</v>
      </c>
      <c r="K24" s="27">
        <f t="shared" si="5"/>
        <v>0</v>
      </c>
      <c r="L24" s="16" t="s">
        <v>11</v>
      </c>
    </row>
    <row r="25" spans="1:12" ht="25.5" customHeight="1" x14ac:dyDescent="0.2">
      <c r="A25" s="8">
        <v>9</v>
      </c>
      <c r="B25" s="29" t="s">
        <v>78</v>
      </c>
      <c r="C25" s="30">
        <v>0</v>
      </c>
      <c r="D25" s="31">
        <v>0</v>
      </c>
      <c r="E25" s="27">
        <f t="shared" si="6"/>
        <v>0</v>
      </c>
      <c r="F25" s="30"/>
      <c r="G25" s="31"/>
      <c r="H25" s="27">
        <f t="shared" si="7"/>
        <v>0</v>
      </c>
      <c r="I25" s="30">
        <f t="shared" ref="I25" si="8">SUM(C25,F25)</f>
        <v>0</v>
      </c>
      <c r="J25" s="31">
        <f t="shared" ref="J25" si="9">SUM(D25,G25)</f>
        <v>0</v>
      </c>
      <c r="K25" s="27">
        <f t="shared" ref="K25" si="10">SUM(E25,H25)</f>
        <v>0</v>
      </c>
      <c r="L25" s="16" t="s">
        <v>11</v>
      </c>
    </row>
    <row r="26" spans="1:12" ht="25.5" customHeight="1" x14ac:dyDescent="0.2">
      <c r="A26" s="8">
        <v>10</v>
      </c>
      <c r="B26" s="29" t="s">
        <v>26</v>
      </c>
      <c r="C26" s="15">
        <v>2677</v>
      </c>
      <c r="D26" s="31">
        <v>0</v>
      </c>
      <c r="E26" s="27">
        <f t="shared" ref="E26:E44" si="11">SUM(C26:D26)</f>
        <v>2677</v>
      </c>
      <c r="F26" s="15"/>
      <c r="G26" s="31"/>
      <c r="H26" s="27">
        <f t="shared" si="7"/>
        <v>0</v>
      </c>
      <c r="I26" s="15">
        <f t="shared" si="3"/>
        <v>2677</v>
      </c>
      <c r="J26" s="31">
        <f t="shared" si="4"/>
        <v>0</v>
      </c>
      <c r="K26" s="27">
        <f t="shared" si="5"/>
        <v>2677</v>
      </c>
      <c r="L26" s="16" t="s">
        <v>11</v>
      </c>
    </row>
    <row r="27" spans="1:12" ht="25.5" customHeight="1" x14ac:dyDescent="0.2">
      <c r="A27" s="8">
        <v>11</v>
      </c>
      <c r="B27" s="29" t="s">
        <v>80</v>
      </c>
      <c r="C27" s="15">
        <v>10000</v>
      </c>
      <c r="D27" s="31"/>
      <c r="E27" s="27">
        <f t="shared" si="11"/>
        <v>10000</v>
      </c>
      <c r="F27" s="15">
        <v>-5667</v>
      </c>
      <c r="G27" s="31"/>
      <c r="H27" s="27">
        <f t="shared" si="7"/>
        <v>-5667</v>
      </c>
      <c r="I27" s="15">
        <f t="shared" ref="I27" si="12">SUM(C27,F27)</f>
        <v>4333</v>
      </c>
      <c r="J27" s="31">
        <f t="shared" ref="J27" si="13">SUM(D27,G27)</f>
        <v>0</v>
      </c>
      <c r="K27" s="27">
        <f t="shared" ref="K27" si="14">SUM(E27,H27)</f>
        <v>4333</v>
      </c>
      <c r="L27" s="16" t="s">
        <v>12</v>
      </c>
    </row>
    <row r="28" spans="1:12" ht="25.5" customHeight="1" x14ac:dyDescent="0.2">
      <c r="A28" s="8">
        <v>12</v>
      </c>
      <c r="B28" s="29" t="s">
        <v>62</v>
      </c>
      <c r="C28" s="15">
        <v>55000</v>
      </c>
      <c r="D28" s="31">
        <v>0</v>
      </c>
      <c r="E28" s="27">
        <f t="shared" ref="E28:E30" si="15">SUM(C28:D28)</f>
        <v>55000</v>
      </c>
      <c r="F28" s="15"/>
      <c r="G28" s="31"/>
      <c r="H28" s="27">
        <f t="shared" si="7"/>
        <v>0</v>
      </c>
      <c r="I28" s="15">
        <f t="shared" si="3"/>
        <v>55000</v>
      </c>
      <c r="J28" s="31">
        <f t="shared" si="4"/>
        <v>0</v>
      </c>
      <c r="K28" s="27">
        <f t="shared" si="5"/>
        <v>55000</v>
      </c>
      <c r="L28" s="16" t="s">
        <v>12</v>
      </c>
    </row>
    <row r="29" spans="1:12" ht="40.5" x14ac:dyDescent="0.2">
      <c r="A29" s="8">
        <v>13</v>
      </c>
      <c r="B29" s="29" t="s">
        <v>81</v>
      </c>
      <c r="C29" s="15"/>
      <c r="D29" s="31">
        <v>132336</v>
      </c>
      <c r="E29" s="27">
        <f t="shared" si="15"/>
        <v>132336</v>
      </c>
      <c r="F29" s="15"/>
      <c r="G29" s="31"/>
      <c r="H29" s="27">
        <f t="shared" si="7"/>
        <v>0</v>
      </c>
      <c r="I29" s="15">
        <f t="shared" ref="I29" si="16">SUM(C29,F29)</f>
        <v>0</v>
      </c>
      <c r="J29" s="31">
        <f t="shared" ref="J29" si="17">SUM(D29,G29)</f>
        <v>132336</v>
      </c>
      <c r="K29" s="27">
        <f t="shared" ref="K29" si="18">SUM(E29,H29)</f>
        <v>132336</v>
      </c>
      <c r="L29" s="16" t="s">
        <v>12</v>
      </c>
    </row>
    <row r="30" spans="1:12" ht="40.5" x14ac:dyDescent="0.2">
      <c r="A30" s="8">
        <v>14</v>
      </c>
      <c r="B30" s="29" t="s">
        <v>66</v>
      </c>
      <c r="C30" s="15">
        <v>12700</v>
      </c>
      <c r="D30" s="31">
        <v>0</v>
      </c>
      <c r="E30" s="27">
        <f t="shared" si="15"/>
        <v>12700</v>
      </c>
      <c r="F30" s="15"/>
      <c r="G30" s="31"/>
      <c r="H30" s="27">
        <f t="shared" si="7"/>
        <v>0</v>
      </c>
      <c r="I30" s="15">
        <f t="shared" si="3"/>
        <v>12700</v>
      </c>
      <c r="J30" s="31">
        <f t="shared" si="4"/>
        <v>0</v>
      </c>
      <c r="K30" s="27">
        <f t="shared" si="5"/>
        <v>12700</v>
      </c>
      <c r="L30" s="16" t="s">
        <v>11</v>
      </c>
    </row>
    <row r="31" spans="1:12" ht="25.5" customHeight="1" x14ac:dyDescent="0.2">
      <c r="A31" s="8">
        <v>15</v>
      </c>
      <c r="B31" s="29" t="s">
        <v>67</v>
      </c>
      <c r="C31" s="30">
        <v>20000</v>
      </c>
      <c r="D31" s="31">
        <v>0</v>
      </c>
      <c r="E31" s="27">
        <f t="shared" si="11"/>
        <v>20000</v>
      </c>
      <c r="F31" s="30"/>
      <c r="G31" s="31"/>
      <c r="H31" s="27">
        <f t="shared" si="7"/>
        <v>0</v>
      </c>
      <c r="I31" s="30">
        <f t="shared" si="3"/>
        <v>20000</v>
      </c>
      <c r="J31" s="31">
        <f t="shared" si="4"/>
        <v>0</v>
      </c>
      <c r="K31" s="27">
        <f t="shared" si="5"/>
        <v>20000</v>
      </c>
      <c r="L31" s="16" t="s">
        <v>11</v>
      </c>
    </row>
    <row r="32" spans="1:12" ht="25.5" customHeight="1" x14ac:dyDescent="0.2">
      <c r="A32" s="8">
        <v>16</v>
      </c>
      <c r="B32" s="29" t="s">
        <v>40</v>
      </c>
      <c r="C32" s="30">
        <v>0</v>
      </c>
      <c r="D32" s="31">
        <v>285553</v>
      </c>
      <c r="E32" s="27">
        <f t="shared" si="11"/>
        <v>285553</v>
      </c>
      <c r="F32" s="30"/>
      <c r="G32" s="31">
        <f>-1500-186256-26500-1500</f>
        <v>-215756</v>
      </c>
      <c r="H32" s="27">
        <f t="shared" si="7"/>
        <v>-215756</v>
      </c>
      <c r="I32" s="30">
        <f t="shared" si="3"/>
        <v>0</v>
      </c>
      <c r="J32" s="31">
        <f t="shared" si="4"/>
        <v>69797</v>
      </c>
      <c r="K32" s="27">
        <f t="shared" si="5"/>
        <v>69797</v>
      </c>
      <c r="L32" s="16" t="s">
        <v>11</v>
      </c>
    </row>
    <row r="33" spans="1:12" ht="25.5" customHeight="1" x14ac:dyDescent="0.2">
      <c r="A33" s="8">
        <v>17</v>
      </c>
      <c r="B33" s="29" t="s">
        <v>75</v>
      </c>
      <c r="C33" s="30">
        <v>28242</v>
      </c>
      <c r="D33" s="31">
        <v>0</v>
      </c>
      <c r="E33" s="27">
        <f t="shared" si="11"/>
        <v>28242</v>
      </c>
      <c r="F33" s="30">
        <f>13611-41853</f>
        <v>-28242</v>
      </c>
      <c r="G33" s="31"/>
      <c r="H33" s="27">
        <f t="shared" si="7"/>
        <v>-28242</v>
      </c>
      <c r="I33" s="30">
        <f t="shared" ref="I33:I34" si="19">SUM(C33,F33)</f>
        <v>0</v>
      </c>
      <c r="J33" s="31">
        <f t="shared" ref="J33:J34" si="20">SUM(D33,G33)</f>
        <v>0</v>
      </c>
      <c r="K33" s="27">
        <f t="shared" ref="K33:K34" si="21">SUM(E33,H33)</f>
        <v>0</v>
      </c>
      <c r="L33" s="16" t="s">
        <v>11</v>
      </c>
    </row>
    <row r="34" spans="1:12" ht="25.5" customHeight="1" x14ac:dyDescent="0.2">
      <c r="A34" s="8">
        <v>18</v>
      </c>
      <c r="B34" s="29" t="s">
        <v>76</v>
      </c>
      <c r="C34" s="30">
        <v>1993</v>
      </c>
      <c r="D34" s="31">
        <v>0</v>
      </c>
      <c r="E34" s="27">
        <f t="shared" si="11"/>
        <v>1993</v>
      </c>
      <c r="F34" s="30">
        <f>1049-3042</f>
        <v>-1993</v>
      </c>
      <c r="G34" s="31"/>
      <c r="H34" s="27">
        <f t="shared" si="7"/>
        <v>-1993</v>
      </c>
      <c r="I34" s="30">
        <f t="shared" si="19"/>
        <v>0</v>
      </c>
      <c r="J34" s="31">
        <f t="shared" si="20"/>
        <v>0</v>
      </c>
      <c r="K34" s="27">
        <f t="shared" si="21"/>
        <v>0</v>
      </c>
      <c r="L34" s="16" t="s">
        <v>11</v>
      </c>
    </row>
    <row r="35" spans="1:12" ht="25.5" customHeight="1" x14ac:dyDescent="0.2">
      <c r="A35" s="8">
        <v>19</v>
      </c>
      <c r="B35" s="29" t="s">
        <v>79</v>
      </c>
      <c r="C35" s="30">
        <v>996</v>
      </c>
      <c r="D35" s="31"/>
      <c r="E35" s="27">
        <f t="shared" si="11"/>
        <v>996</v>
      </c>
      <c r="F35" s="30"/>
      <c r="G35" s="31"/>
      <c r="H35" s="27">
        <f t="shared" si="7"/>
        <v>0</v>
      </c>
      <c r="I35" s="30">
        <f t="shared" ref="I35" si="22">SUM(C35,F35)</f>
        <v>996</v>
      </c>
      <c r="J35" s="31">
        <f t="shared" ref="J35" si="23">SUM(D35,G35)</f>
        <v>0</v>
      </c>
      <c r="K35" s="27">
        <f t="shared" ref="K35" si="24">SUM(E35,H35)</f>
        <v>996</v>
      </c>
      <c r="L35" s="16" t="s">
        <v>11</v>
      </c>
    </row>
    <row r="36" spans="1:12" ht="25.5" customHeight="1" x14ac:dyDescent="0.2">
      <c r="A36" s="8">
        <v>20</v>
      </c>
      <c r="B36" s="29" t="s">
        <v>89</v>
      </c>
      <c r="C36" s="30">
        <v>0</v>
      </c>
      <c r="D36" s="31"/>
      <c r="E36" s="27">
        <f t="shared" ref="E36" si="25">SUM(C36:D36)</f>
        <v>0</v>
      </c>
      <c r="F36" s="30">
        <v>3762</v>
      </c>
      <c r="G36" s="31"/>
      <c r="H36" s="27">
        <f t="shared" si="7"/>
        <v>3762</v>
      </c>
      <c r="I36" s="30">
        <f t="shared" ref="I36" si="26">SUM(C36,F36)</f>
        <v>3762</v>
      </c>
      <c r="J36" s="31">
        <f t="shared" ref="J36" si="27">SUM(D36,G36)</f>
        <v>0</v>
      </c>
      <c r="K36" s="27">
        <f t="shared" ref="K36" si="28">SUM(E36,H36)</f>
        <v>3762</v>
      </c>
      <c r="L36" s="16" t="s">
        <v>11</v>
      </c>
    </row>
    <row r="37" spans="1:12" ht="25.5" customHeight="1" x14ac:dyDescent="0.2">
      <c r="A37" s="8">
        <v>21</v>
      </c>
      <c r="B37" s="29" t="s">
        <v>77</v>
      </c>
      <c r="C37" s="30">
        <v>0</v>
      </c>
      <c r="D37" s="31">
        <v>0</v>
      </c>
      <c r="E37" s="27">
        <f t="shared" si="11"/>
        <v>0</v>
      </c>
      <c r="F37" s="30"/>
      <c r="G37" s="31"/>
      <c r="H37" s="27">
        <f t="shared" si="7"/>
        <v>0</v>
      </c>
      <c r="I37" s="30">
        <f t="shared" ref="I37" si="29">SUM(C37,F37)</f>
        <v>0</v>
      </c>
      <c r="J37" s="31">
        <f t="shared" ref="J37" si="30">SUM(D37,G37)</f>
        <v>0</v>
      </c>
      <c r="K37" s="27">
        <f t="shared" ref="K37" si="31">SUM(E37,H37)</f>
        <v>0</v>
      </c>
      <c r="L37" s="16" t="s">
        <v>11</v>
      </c>
    </row>
    <row r="38" spans="1:12" ht="25.5" customHeight="1" x14ac:dyDescent="0.2">
      <c r="A38" s="8">
        <v>22</v>
      </c>
      <c r="B38" s="29" t="s">
        <v>27</v>
      </c>
      <c r="C38" s="30">
        <v>0</v>
      </c>
      <c r="D38" s="31">
        <v>30000</v>
      </c>
      <c r="E38" s="27">
        <f t="shared" si="11"/>
        <v>30000</v>
      </c>
      <c r="F38" s="30"/>
      <c r="G38" s="31"/>
      <c r="H38" s="27">
        <f t="shared" si="7"/>
        <v>0</v>
      </c>
      <c r="I38" s="30">
        <f t="shared" si="3"/>
        <v>0</v>
      </c>
      <c r="J38" s="31">
        <f t="shared" si="4"/>
        <v>30000</v>
      </c>
      <c r="K38" s="27">
        <f t="shared" si="5"/>
        <v>30000</v>
      </c>
      <c r="L38" s="16" t="s">
        <v>11</v>
      </c>
    </row>
    <row r="39" spans="1:12" ht="25.5" customHeight="1" x14ac:dyDescent="0.2">
      <c r="A39" s="8">
        <v>23</v>
      </c>
      <c r="B39" s="29" t="s">
        <v>41</v>
      </c>
      <c r="C39" s="30">
        <v>2000</v>
      </c>
      <c r="D39" s="31">
        <v>0</v>
      </c>
      <c r="E39" s="27">
        <f t="shared" si="11"/>
        <v>2000</v>
      </c>
      <c r="F39" s="30"/>
      <c r="G39" s="31"/>
      <c r="H39" s="27">
        <f t="shared" si="7"/>
        <v>0</v>
      </c>
      <c r="I39" s="30">
        <f t="shared" si="3"/>
        <v>2000</v>
      </c>
      <c r="J39" s="31">
        <f t="shared" si="4"/>
        <v>0</v>
      </c>
      <c r="K39" s="27">
        <f t="shared" si="5"/>
        <v>2000</v>
      </c>
      <c r="L39" s="16" t="s">
        <v>12</v>
      </c>
    </row>
    <row r="40" spans="1:12" ht="25.5" customHeight="1" x14ac:dyDescent="0.2">
      <c r="A40" s="8">
        <v>24</v>
      </c>
      <c r="B40" s="29" t="s">
        <v>42</v>
      </c>
      <c r="C40" s="30">
        <v>0</v>
      </c>
      <c r="D40" s="31">
        <v>25000</v>
      </c>
      <c r="E40" s="27">
        <f t="shared" si="11"/>
        <v>25000</v>
      </c>
      <c r="F40" s="30"/>
      <c r="G40" s="31"/>
      <c r="H40" s="27">
        <f t="shared" si="7"/>
        <v>0</v>
      </c>
      <c r="I40" s="30">
        <f t="shared" si="3"/>
        <v>0</v>
      </c>
      <c r="J40" s="31">
        <f t="shared" si="4"/>
        <v>25000</v>
      </c>
      <c r="K40" s="27">
        <f t="shared" si="5"/>
        <v>25000</v>
      </c>
      <c r="L40" s="16" t="s">
        <v>12</v>
      </c>
    </row>
    <row r="41" spans="1:12" ht="26.25" customHeight="1" x14ac:dyDescent="0.2">
      <c r="A41" s="8">
        <v>25</v>
      </c>
      <c r="B41" s="29" t="s">
        <v>61</v>
      </c>
      <c r="C41" s="30">
        <v>0</v>
      </c>
      <c r="D41" s="31">
        <v>0</v>
      </c>
      <c r="E41" s="27">
        <f t="shared" si="11"/>
        <v>0</v>
      </c>
      <c r="F41" s="30"/>
      <c r="G41" s="31"/>
      <c r="H41" s="27">
        <f t="shared" si="7"/>
        <v>0</v>
      </c>
      <c r="I41" s="30">
        <f t="shared" si="3"/>
        <v>0</v>
      </c>
      <c r="J41" s="31">
        <f t="shared" si="4"/>
        <v>0</v>
      </c>
      <c r="K41" s="27">
        <f t="shared" si="5"/>
        <v>0</v>
      </c>
      <c r="L41" s="16" t="s">
        <v>11</v>
      </c>
    </row>
    <row r="42" spans="1:12" s="32" customFormat="1" ht="25.5" customHeight="1" x14ac:dyDescent="0.2">
      <c r="A42" s="8">
        <v>26</v>
      </c>
      <c r="B42" s="29" t="s">
        <v>43</v>
      </c>
      <c r="C42" s="30">
        <v>0</v>
      </c>
      <c r="D42" s="31">
        <v>60000</v>
      </c>
      <c r="E42" s="27">
        <f t="shared" si="11"/>
        <v>60000</v>
      </c>
      <c r="F42" s="30"/>
      <c r="G42" s="31">
        <f>-472-2000-5618</f>
        <v>-8090</v>
      </c>
      <c r="H42" s="27">
        <f t="shared" si="7"/>
        <v>-8090</v>
      </c>
      <c r="I42" s="30">
        <f t="shared" si="3"/>
        <v>0</v>
      </c>
      <c r="J42" s="31">
        <f t="shared" si="4"/>
        <v>51910</v>
      </c>
      <c r="K42" s="27">
        <f t="shared" si="5"/>
        <v>51910</v>
      </c>
      <c r="L42" s="16" t="s">
        <v>12</v>
      </c>
    </row>
    <row r="43" spans="1:12" ht="25.5" customHeight="1" x14ac:dyDescent="0.2">
      <c r="A43" s="8">
        <v>27</v>
      </c>
      <c r="B43" s="29" t="s">
        <v>54</v>
      </c>
      <c r="C43" s="30">
        <v>0</v>
      </c>
      <c r="D43" s="31">
        <v>110000</v>
      </c>
      <c r="E43" s="27">
        <f t="shared" si="11"/>
        <v>110000</v>
      </c>
      <c r="F43" s="30"/>
      <c r="G43" s="31"/>
      <c r="H43" s="27">
        <f t="shared" si="7"/>
        <v>0</v>
      </c>
      <c r="I43" s="30">
        <f t="shared" si="3"/>
        <v>0</v>
      </c>
      <c r="J43" s="31">
        <f t="shared" si="4"/>
        <v>110000</v>
      </c>
      <c r="K43" s="27">
        <f t="shared" si="5"/>
        <v>110000</v>
      </c>
      <c r="L43" s="16" t="s">
        <v>12</v>
      </c>
    </row>
    <row r="44" spans="1:12" ht="41.25" thickBot="1" x14ac:dyDescent="0.25">
      <c r="A44" s="8">
        <v>28</v>
      </c>
      <c r="B44" s="29" t="s">
        <v>57</v>
      </c>
      <c r="C44" s="30">
        <v>0</v>
      </c>
      <c r="D44" s="31">
        <v>0</v>
      </c>
      <c r="E44" s="27">
        <f t="shared" si="11"/>
        <v>0</v>
      </c>
      <c r="F44" s="30"/>
      <c r="G44" s="31"/>
      <c r="H44" s="27">
        <f t="shared" si="7"/>
        <v>0</v>
      </c>
      <c r="I44" s="30">
        <f t="shared" si="3"/>
        <v>0</v>
      </c>
      <c r="J44" s="31">
        <f t="shared" si="4"/>
        <v>0</v>
      </c>
      <c r="K44" s="27">
        <f t="shared" si="5"/>
        <v>0</v>
      </c>
      <c r="L44" s="16" t="s">
        <v>12</v>
      </c>
    </row>
    <row r="45" spans="1:12" s="24" customFormat="1" ht="22.5" customHeight="1" thickBot="1" x14ac:dyDescent="0.25">
      <c r="A45" s="18">
        <v>7201</v>
      </c>
      <c r="B45" s="19" t="s">
        <v>90</v>
      </c>
      <c r="C45" s="20">
        <f>SUM(C16:C44)</f>
        <v>158960</v>
      </c>
      <c r="D45" s="21">
        <f>SUM(D16:D44)</f>
        <v>876116</v>
      </c>
      <c r="E45" s="22">
        <f>SUM(C45:D45)</f>
        <v>1035076</v>
      </c>
      <c r="F45" s="20">
        <f>SUM(F16:F44)</f>
        <v>-16302</v>
      </c>
      <c r="G45" s="21">
        <f>SUM(G16:G44)</f>
        <v>-277272</v>
      </c>
      <c r="H45" s="22">
        <f>SUM(F45:G45)</f>
        <v>-293574</v>
      </c>
      <c r="I45" s="20">
        <f t="shared" si="3"/>
        <v>142658</v>
      </c>
      <c r="J45" s="21">
        <f t="shared" si="4"/>
        <v>598844</v>
      </c>
      <c r="K45" s="22">
        <f t="shared" si="5"/>
        <v>741502</v>
      </c>
      <c r="L45" s="23"/>
    </row>
    <row r="46" spans="1:12" ht="25.5" customHeight="1" x14ac:dyDescent="0.2">
      <c r="A46" s="9">
        <v>7203</v>
      </c>
      <c r="B46" s="33" t="s">
        <v>44</v>
      </c>
      <c r="C46" s="15"/>
      <c r="D46" s="31"/>
      <c r="E46" s="27"/>
      <c r="F46" s="15"/>
      <c r="G46" s="31"/>
      <c r="H46" s="27"/>
      <c r="I46" s="15"/>
      <c r="J46" s="31"/>
      <c r="K46" s="27"/>
      <c r="L46" s="16"/>
    </row>
    <row r="47" spans="1:12" ht="25.5" customHeight="1" thickBot="1" x14ac:dyDescent="0.25">
      <c r="A47" s="8">
        <v>1</v>
      </c>
      <c r="B47" s="29" t="s">
        <v>45</v>
      </c>
      <c r="C47" s="15"/>
      <c r="D47" s="31">
        <v>297888</v>
      </c>
      <c r="E47" s="27">
        <f>SUM(C47:D47)</f>
        <v>297888</v>
      </c>
      <c r="F47" s="15"/>
      <c r="G47" s="31">
        <f>-442+400</f>
        <v>-42</v>
      </c>
      <c r="H47" s="27">
        <f>SUM(F47:G47)</f>
        <v>-42</v>
      </c>
      <c r="I47" s="15">
        <f t="shared" si="3"/>
        <v>0</v>
      </c>
      <c r="J47" s="31">
        <f t="shared" si="4"/>
        <v>297846</v>
      </c>
      <c r="K47" s="27">
        <f t="shared" si="5"/>
        <v>297846</v>
      </c>
      <c r="L47" s="16" t="s">
        <v>11</v>
      </c>
    </row>
    <row r="48" spans="1:12" s="24" customFormat="1" ht="22.5" customHeight="1" thickBot="1" x14ac:dyDescent="0.25">
      <c r="A48" s="18">
        <v>7203</v>
      </c>
      <c r="B48" s="19" t="s">
        <v>56</v>
      </c>
      <c r="C48" s="34">
        <f>SUM(C47)</f>
        <v>0</v>
      </c>
      <c r="D48" s="35">
        <f>SUM(D47)</f>
        <v>297888</v>
      </c>
      <c r="E48" s="22">
        <f>SUM(C48:D48)</f>
        <v>297888</v>
      </c>
      <c r="F48" s="34">
        <f>SUM(F47)</f>
        <v>0</v>
      </c>
      <c r="G48" s="35">
        <f>SUM(G47)</f>
        <v>-42</v>
      </c>
      <c r="H48" s="22">
        <f>SUM(F48:G48)</f>
        <v>-42</v>
      </c>
      <c r="I48" s="34">
        <f t="shared" si="3"/>
        <v>0</v>
      </c>
      <c r="J48" s="35">
        <f t="shared" si="4"/>
        <v>297846</v>
      </c>
      <c r="K48" s="22">
        <f t="shared" si="5"/>
        <v>297846</v>
      </c>
      <c r="L48" s="23"/>
    </row>
    <row r="49" spans="1:12" s="39" customFormat="1" ht="41.25" thickBot="1" x14ac:dyDescent="0.25">
      <c r="A49" s="36">
        <v>7200</v>
      </c>
      <c r="B49" s="37" t="s">
        <v>46</v>
      </c>
      <c r="C49" s="38">
        <f>C45+C48</f>
        <v>158960</v>
      </c>
      <c r="D49" s="21">
        <f>D45+D48</f>
        <v>1174004</v>
      </c>
      <c r="E49" s="22">
        <f>SUM(C49:D49)</f>
        <v>1332964</v>
      </c>
      <c r="F49" s="38">
        <f>F45+F48</f>
        <v>-16302</v>
      </c>
      <c r="G49" s="21">
        <f>G45+G48</f>
        <v>-277314</v>
      </c>
      <c r="H49" s="22">
        <f>SUM(F49:G49)</f>
        <v>-293616</v>
      </c>
      <c r="I49" s="38">
        <f t="shared" si="3"/>
        <v>142658</v>
      </c>
      <c r="J49" s="21">
        <f t="shared" si="4"/>
        <v>896690</v>
      </c>
      <c r="K49" s="22">
        <f t="shared" si="5"/>
        <v>1039348</v>
      </c>
      <c r="L49" s="23"/>
    </row>
    <row r="50" spans="1:12" s="32" customFormat="1" x14ac:dyDescent="0.2">
      <c r="A50" s="9">
        <v>7302</v>
      </c>
      <c r="B50" s="33" t="s">
        <v>32</v>
      </c>
      <c r="C50" s="17"/>
      <c r="D50" s="26"/>
      <c r="E50" s="27"/>
      <c r="F50" s="17"/>
      <c r="G50" s="26"/>
      <c r="H50" s="27"/>
      <c r="I50" s="17"/>
      <c r="J50" s="26"/>
      <c r="K50" s="27"/>
      <c r="L50" s="13"/>
    </row>
    <row r="51" spans="1:12" ht="25.5" customHeight="1" x14ac:dyDescent="0.2">
      <c r="A51" s="8">
        <v>1</v>
      </c>
      <c r="B51" s="29" t="s">
        <v>21</v>
      </c>
      <c r="C51" s="15"/>
      <c r="D51" s="31">
        <v>1859</v>
      </c>
      <c r="E51" s="27">
        <f t="shared" ref="E51:E57" si="32">SUM(C51:D51)</f>
        <v>1859</v>
      </c>
      <c r="F51" s="15"/>
      <c r="G51" s="31"/>
      <c r="H51" s="27">
        <f t="shared" ref="H51:H57" si="33">SUM(F51:G51)</f>
        <v>0</v>
      </c>
      <c r="I51" s="15">
        <f t="shared" ref="I51:K56" si="34">SUM(C51,F51)</f>
        <v>0</v>
      </c>
      <c r="J51" s="31">
        <f t="shared" si="34"/>
        <v>1859</v>
      </c>
      <c r="K51" s="27">
        <f t="shared" si="34"/>
        <v>1859</v>
      </c>
      <c r="L51" s="16" t="s">
        <v>12</v>
      </c>
    </row>
    <row r="52" spans="1:12" ht="25.5" customHeight="1" x14ac:dyDescent="0.2">
      <c r="A52" s="8">
        <v>2</v>
      </c>
      <c r="B52" s="29" t="s">
        <v>47</v>
      </c>
      <c r="C52" s="30">
        <v>0</v>
      </c>
      <c r="D52" s="31"/>
      <c r="E52" s="27">
        <f t="shared" si="32"/>
        <v>0</v>
      </c>
      <c r="F52" s="30"/>
      <c r="G52" s="31"/>
      <c r="H52" s="27">
        <f t="shared" si="33"/>
        <v>0</v>
      </c>
      <c r="I52" s="30">
        <f t="shared" si="34"/>
        <v>0</v>
      </c>
      <c r="J52" s="31">
        <f t="shared" si="34"/>
        <v>0</v>
      </c>
      <c r="K52" s="27">
        <f t="shared" si="34"/>
        <v>0</v>
      </c>
      <c r="L52" s="16" t="s">
        <v>12</v>
      </c>
    </row>
    <row r="53" spans="1:12" ht="25.5" customHeight="1" x14ac:dyDescent="0.2">
      <c r="A53" s="8">
        <v>3</v>
      </c>
      <c r="B53" s="29" t="s">
        <v>33</v>
      </c>
      <c r="C53" s="30">
        <v>0</v>
      </c>
      <c r="D53" s="31"/>
      <c r="E53" s="27">
        <f t="shared" si="32"/>
        <v>0</v>
      </c>
      <c r="F53" s="30"/>
      <c r="G53" s="31"/>
      <c r="H53" s="27">
        <f t="shared" si="33"/>
        <v>0</v>
      </c>
      <c r="I53" s="30">
        <f t="shared" si="34"/>
        <v>0</v>
      </c>
      <c r="J53" s="31">
        <f t="shared" si="34"/>
        <v>0</v>
      </c>
      <c r="K53" s="27">
        <f t="shared" si="34"/>
        <v>0</v>
      </c>
      <c r="L53" s="16" t="s">
        <v>12</v>
      </c>
    </row>
    <row r="54" spans="1:12" s="32" customFormat="1" ht="25.5" customHeight="1" x14ac:dyDescent="0.2">
      <c r="A54" s="8">
        <v>4</v>
      </c>
      <c r="B54" s="29" t="s">
        <v>48</v>
      </c>
      <c r="C54" s="30">
        <v>250</v>
      </c>
      <c r="D54" s="31"/>
      <c r="E54" s="27">
        <f t="shared" si="32"/>
        <v>250</v>
      </c>
      <c r="F54" s="30"/>
      <c r="G54" s="31"/>
      <c r="H54" s="27">
        <f t="shared" si="33"/>
        <v>0</v>
      </c>
      <c r="I54" s="30">
        <f t="shared" si="34"/>
        <v>250</v>
      </c>
      <c r="J54" s="31">
        <f t="shared" si="34"/>
        <v>0</v>
      </c>
      <c r="K54" s="27">
        <f t="shared" si="34"/>
        <v>250</v>
      </c>
      <c r="L54" s="16" t="s">
        <v>12</v>
      </c>
    </row>
    <row r="55" spans="1:12" s="32" customFormat="1" ht="25.5" customHeight="1" x14ac:dyDescent="0.2">
      <c r="A55" s="8">
        <v>5</v>
      </c>
      <c r="B55" s="29" t="s">
        <v>85</v>
      </c>
      <c r="C55" s="30">
        <v>5000</v>
      </c>
      <c r="D55" s="31"/>
      <c r="E55" s="27">
        <f t="shared" si="32"/>
        <v>5000</v>
      </c>
      <c r="F55" s="30"/>
      <c r="G55" s="31"/>
      <c r="H55" s="27">
        <f t="shared" si="33"/>
        <v>0</v>
      </c>
      <c r="I55" s="30">
        <f t="shared" si="34"/>
        <v>5000</v>
      </c>
      <c r="J55" s="31">
        <f t="shared" si="34"/>
        <v>0</v>
      </c>
      <c r="K55" s="27">
        <f t="shared" si="34"/>
        <v>5000</v>
      </c>
      <c r="L55" s="16" t="s">
        <v>12</v>
      </c>
    </row>
    <row r="56" spans="1:12" ht="25.5" customHeight="1" thickBot="1" x14ac:dyDescent="0.25">
      <c r="A56" s="43">
        <v>6</v>
      </c>
      <c r="B56" s="44" t="s">
        <v>4</v>
      </c>
      <c r="C56" s="45">
        <v>330</v>
      </c>
      <c r="D56" s="46"/>
      <c r="E56" s="47">
        <f t="shared" si="32"/>
        <v>330</v>
      </c>
      <c r="F56" s="45"/>
      <c r="G56" s="46"/>
      <c r="H56" s="47">
        <f t="shared" si="33"/>
        <v>0</v>
      </c>
      <c r="I56" s="45">
        <f t="shared" si="34"/>
        <v>330</v>
      </c>
      <c r="J56" s="46">
        <f t="shared" si="34"/>
        <v>0</v>
      </c>
      <c r="K56" s="47">
        <f t="shared" si="34"/>
        <v>330</v>
      </c>
      <c r="L56" s="48" t="s">
        <v>11</v>
      </c>
    </row>
    <row r="57" spans="1:12" s="24" customFormat="1" ht="41.25" thickBot="1" x14ac:dyDescent="0.25">
      <c r="A57" s="18">
        <v>7302</v>
      </c>
      <c r="B57" s="37" t="s">
        <v>84</v>
      </c>
      <c r="C57" s="34">
        <f>SUM(C51:C56)</f>
        <v>5580</v>
      </c>
      <c r="D57" s="35">
        <f>SUM(D51:D56)</f>
        <v>1859</v>
      </c>
      <c r="E57" s="40">
        <f t="shared" si="32"/>
        <v>7439</v>
      </c>
      <c r="F57" s="34">
        <f>SUM(F51:F56)</f>
        <v>0</v>
      </c>
      <c r="G57" s="35">
        <f>SUM(G51:G56)</f>
        <v>0</v>
      </c>
      <c r="H57" s="40">
        <f t="shared" si="33"/>
        <v>0</v>
      </c>
      <c r="I57" s="34">
        <f t="shared" si="3"/>
        <v>5580</v>
      </c>
      <c r="J57" s="35">
        <f t="shared" si="4"/>
        <v>1859</v>
      </c>
      <c r="K57" s="40">
        <f t="shared" si="5"/>
        <v>7439</v>
      </c>
      <c r="L57" s="23"/>
    </row>
    <row r="58" spans="1:12" s="32" customFormat="1" x14ac:dyDescent="0.2">
      <c r="A58" s="9">
        <v>7303</v>
      </c>
      <c r="B58" s="33" t="s">
        <v>34</v>
      </c>
      <c r="C58" s="17"/>
      <c r="D58" s="26"/>
      <c r="E58" s="27"/>
      <c r="F58" s="17"/>
      <c r="G58" s="26"/>
      <c r="H58" s="27"/>
      <c r="I58" s="17"/>
      <c r="J58" s="26"/>
      <c r="K58" s="27"/>
      <c r="L58" s="13"/>
    </row>
    <row r="59" spans="1:12" ht="25.5" customHeight="1" x14ac:dyDescent="0.2">
      <c r="A59" s="8">
        <v>1</v>
      </c>
      <c r="B59" s="29" t="s">
        <v>36</v>
      </c>
      <c r="C59" s="15">
        <v>590</v>
      </c>
      <c r="D59" s="31"/>
      <c r="E59" s="27">
        <f t="shared" ref="E59:E62" si="35">SUM(C59:D59)</f>
        <v>590</v>
      </c>
      <c r="F59" s="15"/>
      <c r="G59" s="31"/>
      <c r="H59" s="27">
        <f t="shared" ref="H59:H62" si="36">SUM(F59:G59)</f>
        <v>0</v>
      </c>
      <c r="I59" s="15">
        <f t="shared" si="3"/>
        <v>590</v>
      </c>
      <c r="J59" s="31">
        <f t="shared" si="4"/>
        <v>0</v>
      </c>
      <c r="K59" s="27">
        <f t="shared" si="5"/>
        <v>590</v>
      </c>
      <c r="L59" s="16" t="s">
        <v>12</v>
      </c>
    </row>
    <row r="60" spans="1:12" ht="25.5" customHeight="1" x14ac:dyDescent="0.2">
      <c r="A60" s="8">
        <v>2</v>
      </c>
      <c r="B60" s="29" t="s">
        <v>37</v>
      </c>
      <c r="C60" s="15">
        <v>280</v>
      </c>
      <c r="D60" s="31"/>
      <c r="E60" s="27">
        <f t="shared" si="35"/>
        <v>280</v>
      </c>
      <c r="F60" s="15"/>
      <c r="G60" s="31"/>
      <c r="H60" s="27">
        <f t="shared" si="36"/>
        <v>0</v>
      </c>
      <c r="I60" s="15">
        <f t="shared" si="3"/>
        <v>280</v>
      </c>
      <c r="J60" s="31">
        <f t="shared" si="4"/>
        <v>0</v>
      </c>
      <c r="K60" s="27">
        <f t="shared" si="5"/>
        <v>280</v>
      </c>
      <c r="L60" s="16" t="s">
        <v>12</v>
      </c>
    </row>
    <row r="61" spans="1:12" ht="41.25" thickBot="1" x14ac:dyDescent="0.25">
      <c r="A61" s="8">
        <v>3</v>
      </c>
      <c r="B61" s="29" t="s">
        <v>38</v>
      </c>
      <c r="C61" s="41">
        <v>500</v>
      </c>
      <c r="D61" s="42"/>
      <c r="E61" s="27">
        <f t="shared" si="35"/>
        <v>500</v>
      </c>
      <c r="F61" s="41"/>
      <c r="G61" s="42"/>
      <c r="H61" s="27">
        <f t="shared" si="36"/>
        <v>0</v>
      </c>
      <c r="I61" s="41">
        <f t="shared" si="3"/>
        <v>500</v>
      </c>
      <c r="J61" s="42">
        <f t="shared" si="4"/>
        <v>0</v>
      </c>
      <c r="K61" s="27">
        <f t="shared" si="5"/>
        <v>500</v>
      </c>
      <c r="L61" s="16" t="s">
        <v>12</v>
      </c>
    </row>
    <row r="62" spans="1:12" s="24" customFormat="1" ht="41.25" thickBot="1" x14ac:dyDescent="0.25">
      <c r="A62" s="18">
        <v>7303</v>
      </c>
      <c r="B62" s="37" t="s">
        <v>35</v>
      </c>
      <c r="C62" s="20">
        <f>SUM(C59:C61)</f>
        <v>1370</v>
      </c>
      <c r="D62" s="21">
        <f>SUM(D59:D61)</f>
        <v>0</v>
      </c>
      <c r="E62" s="22">
        <f t="shared" si="35"/>
        <v>1370</v>
      </c>
      <c r="F62" s="20">
        <f>SUM(F59:F61)</f>
        <v>0</v>
      </c>
      <c r="G62" s="21">
        <f>SUM(G59:G61)</f>
        <v>0</v>
      </c>
      <c r="H62" s="22">
        <f t="shared" si="36"/>
        <v>0</v>
      </c>
      <c r="I62" s="20">
        <f t="shared" si="3"/>
        <v>1370</v>
      </c>
      <c r="J62" s="21">
        <f t="shared" si="4"/>
        <v>0</v>
      </c>
      <c r="K62" s="22">
        <f t="shared" si="5"/>
        <v>1370</v>
      </c>
      <c r="L62" s="23"/>
    </row>
    <row r="63" spans="1:12" s="32" customFormat="1" x14ac:dyDescent="0.2">
      <c r="A63" s="9">
        <v>7305</v>
      </c>
      <c r="B63" s="33" t="s">
        <v>5</v>
      </c>
      <c r="C63" s="17"/>
      <c r="D63" s="26"/>
      <c r="E63" s="27"/>
      <c r="F63" s="17"/>
      <c r="G63" s="26"/>
      <c r="H63" s="27"/>
      <c r="I63" s="17"/>
      <c r="J63" s="26"/>
      <c r="K63" s="27"/>
      <c r="L63" s="13"/>
    </row>
    <row r="64" spans="1:12" ht="25.5" customHeight="1" x14ac:dyDescent="0.2">
      <c r="A64" s="8">
        <v>1</v>
      </c>
      <c r="B64" s="29" t="s">
        <v>59</v>
      </c>
      <c r="C64" s="15"/>
      <c r="D64" s="31">
        <v>74818</v>
      </c>
      <c r="E64" s="27">
        <f t="shared" ref="E64:E65" si="37">SUM(C64:D64)</f>
        <v>74818</v>
      </c>
      <c r="F64" s="15"/>
      <c r="G64" s="31">
        <f>-43611-19202</f>
        <v>-62813</v>
      </c>
      <c r="H64" s="27">
        <f t="shared" ref="H64:H65" si="38">SUM(F64:G64)</f>
        <v>-62813</v>
      </c>
      <c r="I64" s="15">
        <f t="shared" si="3"/>
        <v>0</v>
      </c>
      <c r="J64" s="31">
        <f t="shared" si="4"/>
        <v>12005</v>
      </c>
      <c r="K64" s="27">
        <f t="shared" si="5"/>
        <v>12005</v>
      </c>
      <c r="L64" s="16" t="s">
        <v>12</v>
      </c>
    </row>
    <row r="65" spans="1:12" ht="25.5" customHeight="1" x14ac:dyDescent="0.2">
      <c r="A65" s="8">
        <v>2</v>
      </c>
      <c r="B65" s="29" t="s">
        <v>88</v>
      </c>
      <c r="C65" s="15"/>
      <c r="D65" s="31">
        <v>600000</v>
      </c>
      <c r="E65" s="27">
        <f t="shared" si="37"/>
        <v>600000</v>
      </c>
      <c r="F65" s="15"/>
      <c r="G65" s="31"/>
      <c r="H65" s="27">
        <f t="shared" si="38"/>
        <v>0</v>
      </c>
      <c r="I65" s="15">
        <f t="shared" ref="I65" si="39">SUM(C65,F65)</f>
        <v>0</v>
      </c>
      <c r="J65" s="31">
        <f t="shared" ref="J65" si="40">SUM(D65,G65)</f>
        <v>600000</v>
      </c>
      <c r="K65" s="27">
        <f t="shared" ref="K65" si="41">SUM(E65,H65)</f>
        <v>600000</v>
      </c>
      <c r="L65" s="16" t="s">
        <v>12</v>
      </c>
    </row>
    <row r="66" spans="1:12" ht="25.5" customHeight="1" x14ac:dyDescent="0.2">
      <c r="A66" s="8">
        <v>3</v>
      </c>
      <c r="B66" s="29" t="s">
        <v>69</v>
      </c>
      <c r="C66" s="15"/>
      <c r="D66" s="31">
        <v>95000</v>
      </c>
      <c r="E66" s="27">
        <f t="shared" ref="E66:E67" si="42">SUM(C66:D66)</f>
        <v>95000</v>
      </c>
      <c r="F66" s="15"/>
      <c r="G66" s="31"/>
      <c r="H66" s="27">
        <f t="shared" ref="H66:H67" si="43">SUM(F66:G66)</f>
        <v>0</v>
      </c>
      <c r="I66" s="15">
        <f t="shared" ref="I66" si="44">SUM(C66,F66)</f>
        <v>0</v>
      </c>
      <c r="J66" s="31">
        <f t="shared" ref="J66" si="45">SUM(D66,G66)</f>
        <v>95000</v>
      </c>
      <c r="K66" s="27">
        <f t="shared" ref="K66" si="46">SUM(E66,H66)</f>
        <v>95000</v>
      </c>
      <c r="L66" s="16" t="s">
        <v>12</v>
      </c>
    </row>
    <row r="67" spans="1:12" ht="25.5" customHeight="1" thickBot="1" x14ac:dyDescent="0.25">
      <c r="A67" s="8">
        <v>4</v>
      </c>
      <c r="B67" s="29" t="s">
        <v>86</v>
      </c>
      <c r="C67" s="41"/>
      <c r="D67" s="42">
        <v>5000</v>
      </c>
      <c r="E67" s="27">
        <f t="shared" si="42"/>
        <v>5000</v>
      </c>
      <c r="F67" s="41"/>
      <c r="G67" s="42"/>
      <c r="H67" s="27">
        <f t="shared" si="43"/>
        <v>0</v>
      </c>
      <c r="I67" s="15">
        <f t="shared" ref="I67" si="47">SUM(C67,F67)</f>
        <v>0</v>
      </c>
      <c r="J67" s="31">
        <f t="shared" ref="J67" si="48">SUM(D67,G67)</f>
        <v>5000</v>
      </c>
      <c r="K67" s="27">
        <f t="shared" ref="K67" si="49">SUM(E67,H67)</f>
        <v>5000</v>
      </c>
      <c r="L67" s="16" t="s">
        <v>12</v>
      </c>
    </row>
    <row r="68" spans="1:12" s="59" customFormat="1" ht="42.75" customHeight="1" thickBot="1" x14ac:dyDescent="0.25">
      <c r="A68" s="54">
        <v>7305</v>
      </c>
      <c r="B68" s="37" t="s">
        <v>87</v>
      </c>
      <c r="C68" s="55">
        <f>SUM(C64:C67)</f>
        <v>0</v>
      </c>
      <c r="D68" s="56">
        <f t="shared" ref="D68:K68" si="50">SUM(D64:D67)</f>
        <v>774818</v>
      </c>
      <c r="E68" s="57">
        <f t="shared" si="50"/>
        <v>774818</v>
      </c>
      <c r="F68" s="61">
        <f t="shared" si="50"/>
        <v>0</v>
      </c>
      <c r="G68" s="60">
        <f t="shared" si="50"/>
        <v>-62813</v>
      </c>
      <c r="H68" s="57">
        <f t="shared" si="50"/>
        <v>-62813</v>
      </c>
      <c r="I68" s="55">
        <f t="shared" si="50"/>
        <v>0</v>
      </c>
      <c r="J68" s="56">
        <f t="shared" si="50"/>
        <v>712005</v>
      </c>
      <c r="K68" s="57">
        <f t="shared" si="50"/>
        <v>712005</v>
      </c>
      <c r="L68" s="58"/>
    </row>
    <row r="69" spans="1:12" x14ac:dyDescent="0.2">
      <c r="A69" s="9">
        <v>7306</v>
      </c>
      <c r="B69" s="33" t="s">
        <v>6</v>
      </c>
      <c r="C69" s="17"/>
      <c r="D69" s="11"/>
      <c r="E69" s="27"/>
      <c r="F69" s="17"/>
      <c r="G69" s="11"/>
      <c r="H69" s="27"/>
      <c r="I69" s="17"/>
      <c r="J69" s="11"/>
      <c r="K69" s="27"/>
      <c r="L69" s="13"/>
    </row>
    <row r="70" spans="1:12" ht="25.5" customHeight="1" x14ac:dyDescent="0.2">
      <c r="A70" s="8">
        <v>1</v>
      </c>
      <c r="B70" s="29" t="s">
        <v>7</v>
      </c>
      <c r="C70" s="15">
        <v>2990</v>
      </c>
      <c r="D70" s="31">
        <v>0</v>
      </c>
      <c r="E70" s="27">
        <f t="shared" ref="E70:E75" si="51">SUM(C70:D70)</f>
        <v>2990</v>
      </c>
      <c r="F70" s="15">
        <v>-793</v>
      </c>
      <c r="G70" s="31"/>
      <c r="H70" s="27">
        <f t="shared" ref="H70:H75" si="52">SUM(F70:G70)</f>
        <v>-793</v>
      </c>
      <c r="I70" s="15">
        <f t="shared" si="3"/>
        <v>2197</v>
      </c>
      <c r="J70" s="31">
        <f t="shared" si="4"/>
        <v>0</v>
      </c>
      <c r="K70" s="27">
        <f t="shared" si="5"/>
        <v>2197</v>
      </c>
      <c r="L70" s="16" t="s">
        <v>12</v>
      </c>
    </row>
    <row r="71" spans="1:12" ht="25.5" customHeight="1" x14ac:dyDescent="0.2">
      <c r="A71" s="8">
        <v>2</v>
      </c>
      <c r="B71" s="29" t="s">
        <v>52</v>
      </c>
      <c r="C71" s="15">
        <v>0</v>
      </c>
      <c r="D71" s="31">
        <v>286</v>
      </c>
      <c r="E71" s="27">
        <f t="shared" si="51"/>
        <v>286</v>
      </c>
      <c r="F71" s="15"/>
      <c r="G71" s="31"/>
      <c r="H71" s="27">
        <f t="shared" si="52"/>
        <v>0</v>
      </c>
      <c r="I71" s="15">
        <f t="shared" si="3"/>
        <v>0</v>
      </c>
      <c r="J71" s="31">
        <f t="shared" si="4"/>
        <v>286</v>
      </c>
      <c r="K71" s="27">
        <f t="shared" si="5"/>
        <v>286</v>
      </c>
      <c r="L71" s="16" t="s">
        <v>12</v>
      </c>
    </row>
    <row r="72" spans="1:12" ht="25.5" customHeight="1" x14ac:dyDescent="0.2">
      <c r="A72" s="8">
        <v>3</v>
      </c>
      <c r="B72" s="29" t="s">
        <v>82</v>
      </c>
      <c r="C72" s="15">
        <v>0</v>
      </c>
      <c r="D72" s="31">
        <v>5000</v>
      </c>
      <c r="E72" s="27">
        <f t="shared" si="51"/>
        <v>5000</v>
      </c>
      <c r="F72" s="15"/>
      <c r="G72" s="31"/>
      <c r="H72" s="27">
        <f t="shared" si="52"/>
        <v>0</v>
      </c>
      <c r="I72" s="15">
        <f t="shared" ref="I72" si="53">SUM(C72,F72)</f>
        <v>0</v>
      </c>
      <c r="J72" s="31">
        <f t="shared" ref="J72" si="54">SUM(D72,G72)</f>
        <v>5000</v>
      </c>
      <c r="K72" s="27">
        <f t="shared" ref="K72" si="55">SUM(E72,H72)</f>
        <v>5000</v>
      </c>
      <c r="L72" s="16" t="s">
        <v>12</v>
      </c>
    </row>
    <row r="73" spans="1:12" ht="25.5" customHeight="1" x14ac:dyDescent="0.2">
      <c r="A73" s="8">
        <v>4</v>
      </c>
      <c r="B73" s="29" t="s">
        <v>29</v>
      </c>
      <c r="C73" s="15"/>
      <c r="D73" s="31">
        <v>4000</v>
      </c>
      <c r="E73" s="27">
        <f t="shared" si="51"/>
        <v>4000</v>
      </c>
      <c r="F73" s="15"/>
      <c r="G73" s="31"/>
      <c r="H73" s="27">
        <f t="shared" si="52"/>
        <v>0</v>
      </c>
      <c r="I73" s="15">
        <f t="shared" si="3"/>
        <v>0</v>
      </c>
      <c r="J73" s="31">
        <f t="shared" si="4"/>
        <v>4000</v>
      </c>
      <c r="K73" s="27">
        <f t="shared" si="5"/>
        <v>4000</v>
      </c>
      <c r="L73" s="16" t="s">
        <v>12</v>
      </c>
    </row>
    <row r="74" spans="1:12" ht="25.5" customHeight="1" thickBot="1" x14ac:dyDescent="0.25">
      <c r="A74" s="53">
        <v>5</v>
      </c>
      <c r="B74" s="29" t="s">
        <v>28</v>
      </c>
      <c r="C74" s="41"/>
      <c r="D74" s="42">
        <v>12000</v>
      </c>
      <c r="E74" s="27">
        <f t="shared" si="51"/>
        <v>12000</v>
      </c>
      <c r="F74" s="41"/>
      <c r="G74" s="42"/>
      <c r="H74" s="27">
        <f t="shared" si="52"/>
        <v>0</v>
      </c>
      <c r="I74" s="41">
        <f t="shared" si="3"/>
        <v>0</v>
      </c>
      <c r="J74" s="42">
        <f t="shared" si="4"/>
        <v>12000</v>
      </c>
      <c r="K74" s="27">
        <f t="shared" si="5"/>
        <v>12000</v>
      </c>
      <c r="L74" s="16" t="s">
        <v>12</v>
      </c>
    </row>
    <row r="75" spans="1:12" s="24" customFormat="1" ht="41.25" thickBot="1" x14ac:dyDescent="0.25">
      <c r="A75" s="18">
        <v>7306</v>
      </c>
      <c r="B75" s="37" t="s">
        <v>83</v>
      </c>
      <c r="C75" s="20">
        <f>SUM(C70:C74)</f>
        <v>2990</v>
      </c>
      <c r="D75" s="35">
        <f>SUM(D70:D74)</f>
        <v>21286</v>
      </c>
      <c r="E75" s="22">
        <f t="shared" si="51"/>
        <v>24276</v>
      </c>
      <c r="F75" s="20">
        <f>SUM(F70:F74)</f>
        <v>-793</v>
      </c>
      <c r="G75" s="35">
        <f>SUM(G70:G74)</f>
        <v>0</v>
      </c>
      <c r="H75" s="22">
        <f t="shared" si="52"/>
        <v>-793</v>
      </c>
      <c r="I75" s="20">
        <f t="shared" si="3"/>
        <v>2197</v>
      </c>
      <c r="J75" s="35">
        <f t="shared" si="4"/>
        <v>21286</v>
      </c>
      <c r="K75" s="22">
        <f t="shared" si="5"/>
        <v>23483</v>
      </c>
      <c r="L75" s="23"/>
    </row>
    <row r="76" spans="1:12" s="50" customFormat="1" ht="42.75" customHeight="1" thickBot="1" x14ac:dyDescent="0.25">
      <c r="A76" s="18">
        <v>7300</v>
      </c>
      <c r="B76" s="37" t="s">
        <v>19</v>
      </c>
      <c r="C76" s="49">
        <f>C57+C62+C68+C75</f>
        <v>9940</v>
      </c>
      <c r="D76" s="21">
        <f>D57+D62+D68+D75</f>
        <v>797963</v>
      </c>
      <c r="E76" s="22">
        <f>SUM(C76:D76)</f>
        <v>807903</v>
      </c>
      <c r="F76" s="49">
        <f>F57+F62+F68+F75</f>
        <v>-793</v>
      </c>
      <c r="G76" s="21">
        <f>G57+G62+G68+G75</f>
        <v>-62813</v>
      </c>
      <c r="H76" s="22">
        <f>SUM(F76:G76)</f>
        <v>-63606</v>
      </c>
      <c r="I76" s="49">
        <f t="shared" si="3"/>
        <v>9147</v>
      </c>
      <c r="J76" s="21">
        <f t="shared" si="4"/>
        <v>735150</v>
      </c>
      <c r="K76" s="22">
        <f t="shared" si="5"/>
        <v>744297</v>
      </c>
      <c r="L76" s="23"/>
    </row>
    <row r="77" spans="1:12" s="32" customFormat="1" ht="61.5" thickBot="1" x14ac:dyDescent="0.25">
      <c r="A77" s="18" t="s">
        <v>25</v>
      </c>
      <c r="B77" s="37" t="s">
        <v>24</v>
      </c>
      <c r="C77" s="49">
        <f>C49+C76</f>
        <v>168900</v>
      </c>
      <c r="D77" s="21">
        <f>D49+D76</f>
        <v>1971967</v>
      </c>
      <c r="E77" s="22">
        <f>SUM(C77:D77)</f>
        <v>2140867</v>
      </c>
      <c r="F77" s="49">
        <f>F49+F76</f>
        <v>-17095</v>
      </c>
      <c r="G77" s="21">
        <f>G49+G76</f>
        <v>-340127</v>
      </c>
      <c r="H77" s="22">
        <f>SUM(F77:G77)</f>
        <v>-357222</v>
      </c>
      <c r="I77" s="49">
        <f t="shared" si="3"/>
        <v>151805</v>
      </c>
      <c r="J77" s="21">
        <f t="shared" si="4"/>
        <v>1631840</v>
      </c>
      <c r="K77" s="22">
        <f t="shared" si="5"/>
        <v>1783645</v>
      </c>
      <c r="L77" s="23"/>
    </row>
    <row r="78" spans="1:12" x14ac:dyDescent="0.2">
      <c r="A78" s="9">
        <v>7502</v>
      </c>
      <c r="B78" s="33" t="s">
        <v>49</v>
      </c>
      <c r="C78" s="17"/>
      <c r="D78" s="11"/>
      <c r="E78" s="27"/>
      <c r="F78" s="17"/>
      <c r="G78" s="11"/>
      <c r="H78" s="27"/>
      <c r="I78" s="17"/>
      <c r="J78" s="11"/>
      <c r="K78" s="27"/>
      <c r="L78" s="13"/>
    </row>
    <row r="79" spans="1:12" ht="25.5" customHeight="1" x14ac:dyDescent="0.2">
      <c r="A79" s="8">
        <v>1</v>
      </c>
      <c r="B79" s="29" t="s">
        <v>50</v>
      </c>
      <c r="C79" s="15"/>
      <c r="D79" s="31">
        <v>1453330</v>
      </c>
      <c r="E79" s="27">
        <f>SUM(C79:D79)</f>
        <v>1453330</v>
      </c>
      <c r="F79" s="15"/>
      <c r="G79" s="31"/>
      <c r="H79" s="27">
        <f>SUM(F79:G79)</f>
        <v>0</v>
      </c>
      <c r="I79" s="15">
        <f t="shared" si="3"/>
        <v>0</v>
      </c>
      <c r="J79" s="31">
        <f t="shared" si="4"/>
        <v>1453330</v>
      </c>
      <c r="K79" s="27">
        <f t="shared" si="5"/>
        <v>1453330</v>
      </c>
      <c r="L79" s="16" t="s">
        <v>11</v>
      </c>
    </row>
    <row r="80" spans="1:12" ht="25.5" customHeight="1" thickBot="1" x14ac:dyDescent="0.25">
      <c r="A80" s="8">
        <v>2</v>
      </c>
      <c r="B80" s="29" t="s">
        <v>60</v>
      </c>
      <c r="C80" s="41">
        <v>13974</v>
      </c>
      <c r="D80" s="42">
        <v>22861</v>
      </c>
      <c r="E80" s="27">
        <f>SUM(C80:D80)</f>
        <v>36835</v>
      </c>
      <c r="F80" s="41"/>
      <c r="G80" s="42"/>
      <c r="H80" s="27">
        <f>SUM(F80:G80)</f>
        <v>0</v>
      </c>
      <c r="I80" s="41">
        <f t="shared" si="3"/>
        <v>13974</v>
      </c>
      <c r="J80" s="42">
        <f t="shared" si="4"/>
        <v>22861</v>
      </c>
      <c r="K80" s="27">
        <f t="shared" si="5"/>
        <v>36835</v>
      </c>
      <c r="L80" s="16" t="s">
        <v>11</v>
      </c>
    </row>
    <row r="81" spans="1:12" s="24" customFormat="1" ht="22.5" customHeight="1" thickBot="1" x14ac:dyDescent="0.25">
      <c r="A81" s="18">
        <v>7502</v>
      </c>
      <c r="B81" s="19" t="s">
        <v>55</v>
      </c>
      <c r="C81" s="20">
        <f>SUM(C79:C80)</f>
        <v>13974</v>
      </c>
      <c r="D81" s="35">
        <f>SUM(D79:D80)</f>
        <v>1476191</v>
      </c>
      <c r="E81" s="22">
        <f>SUM(C81:D81)</f>
        <v>1490165</v>
      </c>
      <c r="F81" s="20">
        <f>SUM(F79:F80)</f>
        <v>0</v>
      </c>
      <c r="G81" s="35">
        <f>SUM(G79:G80)</f>
        <v>0</v>
      </c>
      <c r="H81" s="22">
        <f>SUM(F81:G81)</f>
        <v>0</v>
      </c>
      <c r="I81" s="20">
        <f t="shared" si="3"/>
        <v>13974</v>
      </c>
      <c r="J81" s="35">
        <f t="shared" si="4"/>
        <v>1476191</v>
      </c>
      <c r="K81" s="22">
        <f t="shared" si="5"/>
        <v>1490165</v>
      </c>
      <c r="L81" s="23"/>
    </row>
    <row r="82" spans="1:12" s="28" customFormat="1" ht="22.5" customHeight="1" thickBot="1" x14ac:dyDescent="0.25">
      <c r="A82" s="18">
        <v>7500</v>
      </c>
      <c r="B82" s="19" t="s">
        <v>65</v>
      </c>
      <c r="C82" s="34">
        <f>C81</f>
        <v>13974</v>
      </c>
      <c r="D82" s="51">
        <f>D81</f>
        <v>1476191</v>
      </c>
      <c r="E82" s="40">
        <f>SUM(C82:D82)</f>
        <v>1490165</v>
      </c>
      <c r="F82" s="34">
        <f>F81</f>
        <v>0</v>
      </c>
      <c r="G82" s="51">
        <f>G81</f>
        <v>0</v>
      </c>
      <c r="H82" s="40">
        <f>SUM(F82:G82)</f>
        <v>0</v>
      </c>
      <c r="I82" s="34">
        <f t="shared" ref="I82:I83" si="56">SUM(C82,F82)</f>
        <v>13974</v>
      </c>
      <c r="J82" s="51">
        <f t="shared" ref="J82:J83" si="57">SUM(D82,G82)</f>
        <v>1476191</v>
      </c>
      <c r="K82" s="40">
        <f t="shared" ref="K82:K83" si="58">SUM(E82,H82)</f>
        <v>1490165</v>
      </c>
      <c r="L82" s="23"/>
    </row>
    <row r="83" spans="1:12" s="50" customFormat="1" ht="45" customHeight="1" thickBot="1" x14ac:dyDescent="0.25">
      <c r="A83" s="18">
        <v>7000</v>
      </c>
      <c r="B83" s="37" t="s">
        <v>51</v>
      </c>
      <c r="C83" s="38">
        <f>C13+C77+C82</f>
        <v>182874</v>
      </c>
      <c r="D83" s="52">
        <f>D13+D77+D82</f>
        <v>3648158</v>
      </c>
      <c r="E83" s="40">
        <f>SUM(C83:D83)</f>
        <v>3831032</v>
      </c>
      <c r="F83" s="38">
        <f>F13+F77+F82</f>
        <v>-17095</v>
      </c>
      <c r="G83" s="52">
        <f>G13+G77+G82</f>
        <v>-340127</v>
      </c>
      <c r="H83" s="40">
        <f>SUM(F83:G83)</f>
        <v>-357222</v>
      </c>
      <c r="I83" s="38">
        <f t="shared" si="56"/>
        <v>165779</v>
      </c>
      <c r="J83" s="52">
        <f t="shared" si="57"/>
        <v>3308031</v>
      </c>
      <c r="K83" s="40">
        <f t="shared" si="58"/>
        <v>3473810</v>
      </c>
      <c r="L83" s="23"/>
    </row>
  </sheetData>
  <sortState ref="A54:L58">
    <sortCondition ref="B54:B58"/>
  </sortState>
  <mergeCells count="17">
    <mergeCell ref="L4:L7"/>
    <mergeCell ref="A2:L2"/>
    <mergeCell ref="A1:L1"/>
    <mergeCell ref="A4:A7"/>
    <mergeCell ref="B4:B7"/>
    <mergeCell ref="C4:E4"/>
    <mergeCell ref="C5:C7"/>
    <mergeCell ref="D5:D7"/>
    <mergeCell ref="E5:E7"/>
    <mergeCell ref="F4:H4"/>
    <mergeCell ref="F5:F7"/>
    <mergeCell ref="G5:G7"/>
    <mergeCell ref="H5:H7"/>
    <mergeCell ref="I4:K4"/>
    <mergeCell ref="I5:I7"/>
    <mergeCell ref="J5:J7"/>
    <mergeCell ref="K5:K7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43" fitToHeight="4" orientation="landscape" horizontalDpi="300" verticalDpi="300" r:id="rId1"/>
  <headerFooter alignWithMargins="0">
    <oddHeader>&amp;R &amp;9 &amp;10 17. számú melléklet</oddHead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Szalontainé Lázár Krisztina</cp:lastModifiedBy>
  <cp:lastPrinted>2023-02-14T12:27:23Z</cp:lastPrinted>
  <dcterms:created xsi:type="dcterms:W3CDTF">2000-02-06T06:27:57Z</dcterms:created>
  <dcterms:modified xsi:type="dcterms:W3CDTF">2023-02-22T09:46:25Z</dcterms:modified>
</cp:coreProperties>
</file>