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codeName="ThisWorkbook" defaultThemeVersion="124226"/>
  <bookViews>
    <workbookView xWindow="240" yWindow="1245" windowWidth="14805" windowHeight="6870"/>
  </bookViews>
  <sheets>
    <sheet name="ÖNK MARADVÁNY FELOSZTÁSA VÉGSŐ" sheetId="8" r:id="rId1"/>
  </sheets>
  <definedNames>
    <definedName name="_xlnm.Print_Titles" localSheetId="0">'ÖNK MARADVÁNY FELOSZTÁSA VÉGSŐ'!$A:$B,'ÖNK MARADVÁNY FELOSZTÁSA VÉGSŐ'!$5:$7</definedName>
    <definedName name="_xlnm.Print_Area" localSheetId="0">'ÖNK MARADVÁNY FELOSZTÁSA VÉGSŐ'!$A$1:$P$58</definedName>
  </definedNames>
  <calcPr calcId="162913" iterateDelta="0"/>
</workbook>
</file>

<file path=xl/calcChain.xml><?xml version="1.0" encoding="utf-8"?>
<calcChain xmlns="http://schemas.openxmlformats.org/spreadsheetml/2006/main">
  <c r="D55" i="8" l="1"/>
  <c r="E55" i="8"/>
  <c r="F55" i="8"/>
  <c r="G55" i="8"/>
  <c r="H55" i="8"/>
  <c r="I55" i="8"/>
  <c r="J55" i="8"/>
  <c r="K55" i="8"/>
  <c r="L55" i="8"/>
  <c r="M55" i="8"/>
  <c r="N55" i="8"/>
  <c r="O55" i="8"/>
  <c r="P55" i="8"/>
  <c r="C55" i="8"/>
  <c r="N50" i="8"/>
  <c r="J42" i="8" l="1"/>
  <c r="M54" i="8" l="1"/>
  <c r="L54" i="8"/>
  <c r="K54" i="8"/>
  <c r="J54" i="8"/>
  <c r="H54" i="8"/>
  <c r="G54" i="8"/>
  <c r="F54" i="8"/>
  <c r="E54" i="8"/>
  <c r="D54" i="8"/>
  <c r="C54" i="8"/>
  <c r="N53" i="8"/>
  <c r="O53" i="8" s="1"/>
  <c r="I53" i="8"/>
  <c r="O52" i="8"/>
  <c r="I52" i="8"/>
  <c r="P52" i="8" s="1"/>
  <c r="O51" i="8"/>
  <c r="I51" i="8"/>
  <c r="O50" i="8"/>
  <c r="I50" i="8"/>
  <c r="P49" i="8"/>
  <c r="O48" i="8"/>
  <c r="I48" i="8"/>
  <c r="N44" i="8"/>
  <c r="M44" i="8"/>
  <c r="L44" i="8"/>
  <c r="K44" i="8"/>
  <c r="H44" i="8"/>
  <c r="G44" i="8"/>
  <c r="F44" i="8"/>
  <c r="E44" i="8"/>
  <c r="D44" i="8"/>
  <c r="O43" i="8"/>
  <c r="I43" i="8"/>
  <c r="O42" i="8"/>
  <c r="C42" i="8"/>
  <c r="I42" i="8" s="1"/>
  <c r="J41" i="8"/>
  <c r="J44" i="8" s="1"/>
  <c r="I41" i="8"/>
  <c r="O40" i="8"/>
  <c r="I40" i="8"/>
  <c r="P40" i="8" s="1"/>
  <c r="O39" i="8"/>
  <c r="I39" i="8"/>
  <c r="N37" i="8"/>
  <c r="M37" i="8"/>
  <c r="L37" i="8"/>
  <c r="J37" i="8"/>
  <c r="H37" i="8"/>
  <c r="G37" i="8"/>
  <c r="F37" i="8"/>
  <c r="E37" i="8"/>
  <c r="D37" i="8"/>
  <c r="C37" i="8"/>
  <c r="O36" i="8"/>
  <c r="I36" i="8"/>
  <c r="O35" i="8"/>
  <c r="I35" i="8"/>
  <c r="O34" i="8"/>
  <c r="I34" i="8"/>
  <c r="O33" i="8"/>
  <c r="I33" i="8"/>
  <c r="O32" i="8"/>
  <c r="I32" i="8"/>
  <c r="O31" i="8"/>
  <c r="I31" i="8"/>
  <c r="P31" i="8" s="1"/>
  <c r="K30" i="8"/>
  <c r="O30" i="8" s="1"/>
  <c r="I30" i="8"/>
  <c r="K29" i="8"/>
  <c r="O29" i="8" s="1"/>
  <c r="I29" i="8"/>
  <c r="O28" i="8"/>
  <c r="P28" i="8" s="1"/>
  <c r="I28" i="8"/>
  <c r="K27" i="8"/>
  <c r="O27" i="8" s="1"/>
  <c r="I27" i="8"/>
  <c r="O25" i="8"/>
  <c r="I25" i="8"/>
  <c r="P25" i="8" s="1"/>
  <c r="N23" i="8"/>
  <c r="M23" i="8"/>
  <c r="L23" i="8"/>
  <c r="K23" i="8"/>
  <c r="J23" i="8"/>
  <c r="H23" i="8"/>
  <c r="G23" i="8"/>
  <c r="F23" i="8"/>
  <c r="E23" i="8"/>
  <c r="D23" i="8"/>
  <c r="C23" i="8"/>
  <c r="O22" i="8"/>
  <c r="I22" i="8"/>
  <c r="O21" i="8"/>
  <c r="P21" i="8" s="1"/>
  <c r="I21" i="8"/>
  <c r="N19" i="8"/>
  <c r="M19" i="8"/>
  <c r="M45" i="8" s="1"/>
  <c r="M56" i="8" s="1"/>
  <c r="L19" i="8"/>
  <c r="L45" i="8" s="1"/>
  <c r="K19" i="8"/>
  <c r="J19" i="8"/>
  <c r="H19" i="8"/>
  <c r="G19" i="8"/>
  <c r="G45" i="8" s="1"/>
  <c r="F19" i="8"/>
  <c r="F45" i="8" s="1"/>
  <c r="F56" i="8" s="1"/>
  <c r="E19" i="8"/>
  <c r="D19" i="8"/>
  <c r="C19" i="8"/>
  <c r="O18" i="8"/>
  <c r="P18" i="8" s="1"/>
  <c r="I18" i="8"/>
  <c r="O17" i="8"/>
  <c r="I17" i="8"/>
  <c r="O16" i="8"/>
  <c r="I16" i="8"/>
  <c r="O15" i="8"/>
  <c r="I15" i="8"/>
  <c r="I19" i="8" s="1"/>
  <c r="O14" i="8"/>
  <c r="I14" i="8"/>
  <c r="O12" i="8"/>
  <c r="D12" i="8"/>
  <c r="O10" i="8"/>
  <c r="E10" i="8"/>
  <c r="D45" i="8" l="1"/>
  <c r="G56" i="8"/>
  <c r="H45" i="8"/>
  <c r="P17" i="8"/>
  <c r="P22" i="8"/>
  <c r="P23" i="8" s="1"/>
  <c r="P36" i="8"/>
  <c r="P48" i="8"/>
  <c r="P33" i="8"/>
  <c r="P42" i="8"/>
  <c r="P16" i="8"/>
  <c r="N45" i="8"/>
  <c r="I23" i="8"/>
  <c r="P34" i="8"/>
  <c r="P51" i="8"/>
  <c r="O23" i="8"/>
  <c r="P29" i="8"/>
  <c r="P32" i="8"/>
  <c r="E45" i="8"/>
  <c r="E56" i="8" s="1"/>
  <c r="I54" i="8"/>
  <c r="P53" i="8"/>
  <c r="H56" i="8"/>
  <c r="I10" i="8"/>
  <c r="P10" i="8" s="1"/>
  <c r="P14" i="8"/>
  <c r="J45" i="8"/>
  <c r="P30" i="8"/>
  <c r="O41" i="8"/>
  <c r="O44" i="8" s="1"/>
  <c r="L56" i="8"/>
  <c r="D56" i="8"/>
  <c r="P43" i="8"/>
  <c r="I12" i="8"/>
  <c r="P12" i="8" s="1"/>
  <c r="O19" i="8"/>
  <c r="P35" i="8"/>
  <c r="P50" i="8"/>
  <c r="O54" i="8"/>
  <c r="O37" i="8"/>
  <c r="P27" i="8"/>
  <c r="I44" i="8"/>
  <c r="P19" i="8"/>
  <c r="N54" i="8"/>
  <c r="P15" i="8"/>
  <c r="K37" i="8"/>
  <c r="K45" i="8" s="1"/>
  <c r="K56" i="8" s="1"/>
  <c r="P39" i="8"/>
  <c r="C44" i="8"/>
  <c r="C45" i="8" s="1"/>
  <c r="C56" i="8" s="1"/>
  <c r="I37" i="8"/>
  <c r="I45" i="8" l="1"/>
  <c r="P54" i="8"/>
  <c r="N56" i="8"/>
  <c r="O45" i="8"/>
  <c r="O56" i="8" s="1"/>
  <c r="J56" i="8"/>
  <c r="P41" i="8"/>
  <c r="I56" i="8"/>
  <c r="P44" i="8"/>
  <c r="P37" i="8"/>
  <c r="P45" i="8" l="1"/>
  <c r="P56" i="8" s="1"/>
  <c r="P58" i="8" s="1"/>
</calcChain>
</file>

<file path=xl/sharedStrings.xml><?xml version="1.0" encoding="utf-8"?>
<sst xmlns="http://schemas.openxmlformats.org/spreadsheetml/2006/main" count="89" uniqueCount="86">
  <si>
    <t>Rovatrend száma</t>
  </si>
  <si>
    <t>K1</t>
  </si>
  <si>
    <t>K2</t>
  </si>
  <si>
    <t>K3</t>
  </si>
  <si>
    <t>K512</t>
  </si>
  <si>
    <t>K1-K5</t>
  </si>
  <si>
    <t>K6</t>
  </si>
  <si>
    <t>K7</t>
  </si>
  <si>
    <t>K6-K8</t>
  </si>
  <si>
    <t>Személyi juttatások</t>
  </si>
  <si>
    <t>Dologi kiadások</t>
  </si>
  <si>
    <t>Működési kiadások összesen</t>
  </si>
  <si>
    <t>Beruházások</t>
  </si>
  <si>
    <t>Felújítások</t>
  </si>
  <si>
    <t>Felhalmozási kiadások összesen</t>
  </si>
  <si>
    <t>K1-K8</t>
  </si>
  <si>
    <t>Költségvetési kiadások mindösszesen</t>
  </si>
  <si>
    <t>Rovatrend és címszám  megnevezése</t>
  </si>
  <si>
    <t>ezer Ft</t>
  </si>
  <si>
    <t>Budapest Főváros VII. Kerület Erzsébetváros Önkormányzata</t>
  </si>
  <si>
    <t>K89</t>
  </si>
  <si>
    <t>ÁTHÚZÓDÓ KÖTELEZETTSÉGVÁLLALÁSOK (MARADVÁNY TERHÉRE)</t>
  </si>
  <si>
    <t>Munka-adókat terhelő járulékok és szociális hozzá-járulási adó</t>
  </si>
  <si>
    <t>Egyéb működési célú támogatások állam-háztartáson kívülre</t>
  </si>
  <si>
    <t>Egyéb felhalmozási célú támogatások állam-háztartáson kívülre</t>
  </si>
  <si>
    <t>K4</t>
  </si>
  <si>
    <t>Ellátottak pénzbeli juttatásai</t>
  </si>
  <si>
    <t>Üdülők üzemeltetése</t>
  </si>
  <si>
    <t>Üdülők üzemeltetése összesen</t>
  </si>
  <si>
    <t>Balatonmáriafürdő kiadások</t>
  </si>
  <si>
    <t>Miskolctapolca kiadások</t>
  </si>
  <si>
    <t>Önkormányzati beruházások</t>
  </si>
  <si>
    <t>KIMUTATÁS</t>
  </si>
  <si>
    <t>Önkormányzati beruházások összesen</t>
  </si>
  <si>
    <t>Parkolásüzemeltetési feladatok</t>
  </si>
  <si>
    <t>Parkolás üzemeltetési tevékenység</t>
  </si>
  <si>
    <t>Önkormányzati felújítások</t>
  </si>
  <si>
    <t>Önkormányzati felújítások összesen</t>
  </si>
  <si>
    <t>ÖSSZES MARADVÁNY</t>
  </si>
  <si>
    <t>Klauzál tér 11. szám alatti társasház használati díj</t>
  </si>
  <si>
    <t>K506</t>
  </si>
  <si>
    <t>Egyéb működési célú támogatások állam-háztartáson belülre</t>
  </si>
  <si>
    <t>9=3+4+5+6+7+8</t>
  </si>
  <si>
    <t>Egyéb felhalmozási célú támogatások államháztartáson belülre</t>
  </si>
  <si>
    <t>K84</t>
  </si>
  <si>
    <t>K86</t>
  </si>
  <si>
    <t>15=10+11+12+13+14</t>
  </si>
  <si>
    <t>16=9+15</t>
  </si>
  <si>
    <t>ÁTHÚZÓDÓ KÖTELEZETTSÉGVÁLLALÁSOK ÖSSZESEN</t>
  </si>
  <si>
    <t>Cím-szám</t>
  </si>
  <si>
    <t>Felhalmozási célú visszatérítendő támogatások, kölcsönök nyújtása állam-háztartáson kívülre</t>
  </si>
  <si>
    <t>Oktatási, közművelődési és egyéb feladatok</t>
  </si>
  <si>
    <t>Erzsébetvárosi Értéktár Bizottság működése</t>
  </si>
  <si>
    <t>Könyvtári beiratkozási kedvezmény - Fővárosi Szabó Ervin Könyvtár</t>
  </si>
  <si>
    <t>Oktatási, közművelődési és egyéb feladatok összesen</t>
  </si>
  <si>
    <t>2025. évi eredeti rendeletbe már betervezett pályázatok maradványai</t>
  </si>
  <si>
    <t>2024.  évi költségvetési maradványának kötelezettségvállalással terhelt feladatairól
 (kiemelt előirányzatonkénti rendezésben)</t>
  </si>
  <si>
    <t>Thököly út 17. felújítása - bérleti díjba történő beszámítással</t>
  </si>
  <si>
    <t>Damjanich utca 46. felújítása - bérleti díjba történő beszámítással</t>
  </si>
  <si>
    <t>Damjanich utca 39. felújítása - bérleti díjba történő beszámítással</t>
  </si>
  <si>
    <t>Dembinszky utca 21. felújítása - bérleti díjba történő beszámítással</t>
  </si>
  <si>
    <t>Thököly út 21. felújítása - bérleti díjba történő beszámítással</t>
  </si>
  <si>
    <t>Lövölde tér 2/A. felújítása - bérleti díjba történő beszámítással</t>
  </si>
  <si>
    <t>Egyéb szociális és gyermekjóléti szolgáltatás</t>
  </si>
  <si>
    <t>Vásárlási utalványok beszerzése</t>
  </si>
  <si>
    <t>Ellátási szerződések alapján nyújtott támogatások és egyéb működési célú támogatások államháztartáson kívülre</t>
  </si>
  <si>
    <t>PALINDA MÉDIA Bt. – Mácsai Pál film támogatása</t>
  </si>
  <si>
    <t>Irodalmi ösztöndíj</t>
  </si>
  <si>
    <t>Kezdő tehetségek verseskötete</t>
  </si>
  <si>
    <t>Civil közösségi központ működtetése</t>
  </si>
  <si>
    <t>ÚJ FELADATOK ÉS TARTALÉKOK (MARADVÁNY TERHÉRE)</t>
  </si>
  <si>
    <t>Központilag kezelt ágazati feladatok</t>
  </si>
  <si>
    <t>Rendkívüli önkormányzati kiadások biztosítása</t>
  </si>
  <si>
    <t xml:space="preserve">Veszélyhelyzet tartalék kerete </t>
  </si>
  <si>
    <t>Központilag kezelt ágazati feladatok összesen</t>
  </si>
  <si>
    <t>ÚJ FELADATOK ÉS TARTALÉKOK ÖSSZESEN</t>
  </si>
  <si>
    <t>MINDÖSSZESEN</t>
  </si>
  <si>
    <t>Verseny utca 22-24. szám alatti épület építése</t>
  </si>
  <si>
    <t>Thököly út déli oldalának arculati frissítése</t>
  </si>
  <si>
    <t>Kizárólagos tulajdonú lakóingatlanok komplex korszerűsítése III. ütem</t>
  </si>
  <si>
    <t>Király utca 21. földszint 13. felújítása - bérleti díjba történő beszámítással</t>
  </si>
  <si>
    <t>Király utca 21. földszint 10. felújítása - bérleti díjba történő beszámítással</t>
  </si>
  <si>
    <t>Szövetség utca 11. felújítása - bérleti díjba történő beszámítással</t>
  </si>
  <si>
    <t>Babzsák beszerzése</t>
  </si>
  <si>
    <t>Rendkívüli káresemények kerete az Áht. 40. § (5) bekezdése szerint</t>
  </si>
  <si>
    <t>Király utca 51. szám alatti üzlethelyiség felújítása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</si>
</sst>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sz val="20"/>
      <name val="Times New Roman"/>
      <family val="1"/>
      <charset val="238"/>
    </font>
    <font>
      <b/>
      <sz val="20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1" fillId="0" borderId="0" xfId="0" applyFont="1" applyFill="1" applyBorder="1"/>
    <xf numFmtId="1" fontId="1" fillId="0" borderId="0" xfId="0" applyNumberFormat="1" applyFont="1" applyFill="1" applyBorder="1"/>
    <xf numFmtId="0" fontId="1" fillId="0" borderId="0" xfId="0" applyFont="1" applyFill="1" applyBorder="1" applyAlignment="1">
      <alignment wrapText="1"/>
    </xf>
    <xf numFmtId="0" fontId="2" fillId="0" borderId="0" xfId="0" applyFont="1" applyFill="1" applyBorder="1"/>
    <xf numFmtId="0" fontId="1" fillId="0" borderId="0" xfId="0" applyFont="1" applyFill="1" applyBorder="1" applyAlignment="1">
      <alignment horizontal="right"/>
    </xf>
    <xf numFmtId="0" fontId="2" fillId="0" borderId="0" xfId="0" applyFont="1" applyFill="1" applyBorder="1" applyAlignment="1">
      <alignment horizontal="right"/>
    </xf>
    <xf numFmtId="0" fontId="1" fillId="0" borderId="5" xfId="0" applyFont="1" applyFill="1" applyBorder="1" applyAlignment="1">
      <alignment horizontal="center" wrapText="1"/>
    </xf>
    <xf numFmtId="0" fontId="2" fillId="0" borderId="5" xfId="0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1" fontId="1" fillId="0" borderId="2" xfId="0" applyNumberFormat="1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vertical="center"/>
    </xf>
    <xf numFmtId="1" fontId="2" fillId="0" borderId="2" xfId="0" quotePrefix="1" applyNumberFormat="1" applyFont="1" applyFill="1" applyBorder="1" applyAlignment="1">
      <alignment vertical="center"/>
    </xf>
    <xf numFmtId="1" fontId="2" fillId="0" borderId="4" xfId="0" quotePrefix="1" applyNumberFormat="1" applyFont="1" applyFill="1" applyBorder="1" applyAlignment="1">
      <alignment vertical="center" wrapText="1"/>
    </xf>
    <xf numFmtId="1" fontId="2" fillId="0" borderId="4" xfId="0" quotePrefix="1" applyNumberFormat="1" applyFont="1" applyFill="1" applyBorder="1" applyAlignment="1">
      <alignment vertical="center"/>
    </xf>
    <xf numFmtId="1" fontId="2" fillId="0" borderId="11" xfId="0" quotePrefix="1" applyNumberFormat="1" applyFont="1" applyFill="1" applyBorder="1" applyAlignment="1">
      <alignment vertical="center"/>
    </xf>
    <xf numFmtId="0" fontId="2" fillId="0" borderId="7" xfId="0" applyFont="1" applyFill="1" applyBorder="1"/>
    <xf numFmtId="1" fontId="2" fillId="0" borderId="6" xfId="0" quotePrefix="1" applyNumberFormat="1" applyFont="1" applyFill="1" applyBorder="1" applyAlignment="1">
      <alignment horizontal="centerContinuous" vertical="center"/>
    </xf>
    <xf numFmtId="0" fontId="2" fillId="0" borderId="7" xfId="0" applyFont="1" applyFill="1" applyBorder="1" applyAlignment="1">
      <alignment vertical="center" wrapText="1"/>
    </xf>
    <xf numFmtId="3" fontId="2" fillId="0" borderId="7" xfId="0" applyNumberFormat="1" applyFont="1" applyFill="1" applyBorder="1"/>
    <xf numFmtId="3" fontId="2" fillId="0" borderId="12" xfId="0" applyNumberFormat="1" applyFont="1" applyFill="1" applyBorder="1"/>
    <xf numFmtId="0" fontId="1" fillId="0" borderId="7" xfId="0" applyFont="1" applyFill="1" applyBorder="1" applyAlignment="1">
      <alignment vertical="center" wrapText="1"/>
    </xf>
    <xf numFmtId="3" fontId="1" fillId="0" borderId="7" xfId="0" applyNumberFormat="1" applyFont="1" applyFill="1" applyBorder="1"/>
    <xf numFmtId="3" fontId="1" fillId="0" borderId="12" xfId="0" applyNumberFormat="1" applyFont="1" applyFill="1" applyBorder="1"/>
    <xf numFmtId="0" fontId="1" fillId="0" borderId="7" xfId="0" applyFont="1" applyFill="1" applyBorder="1"/>
    <xf numFmtId="1" fontId="2" fillId="0" borderId="9" xfId="0" quotePrefix="1" applyNumberFormat="1" applyFont="1" applyFill="1" applyBorder="1" applyAlignment="1">
      <alignment horizontal="centerContinuous" vertical="center"/>
    </xf>
    <xf numFmtId="0" fontId="2" fillId="0" borderId="10" xfId="0" applyFont="1" applyFill="1" applyBorder="1" applyAlignment="1">
      <alignment vertical="center" wrapText="1"/>
    </xf>
    <xf numFmtId="3" fontId="2" fillId="0" borderId="10" xfId="0" applyNumberFormat="1" applyFont="1" applyFill="1" applyBorder="1"/>
    <xf numFmtId="3" fontId="2" fillId="0" borderId="13" xfId="0" applyNumberFormat="1" applyFont="1" applyFill="1" applyBorder="1"/>
    <xf numFmtId="0" fontId="2" fillId="0" borderId="10" xfId="0" applyFont="1" applyFill="1" applyBorder="1"/>
    <xf numFmtId="1" fontId="2" fillId="0" borderId="3" xfId="0" quotePrefix="1" applyNumberFormat="1" applyFont="1" applyFill="1" applyBorder="1" applyAlignment="1">
      <alignment horizontal="centerContinuous" vertical="center"/>
    </xf>
    <xf numFmtId="0" fontId="2" fillId="0" borderId="14" xfId="0" applyFont="1" applyFill="1" applyBorder="1" applyAlignment="1">
      <alignment vertical="center" wrapText="1"/>
    </xf>
    <xf numFmtId="3" fontId="1" fillId="0" borderId="14" xfId="0" applyNumberFormat="1" applyFont="1" applyFill="1" applyBorder="1"/>
    <xf numFmtId="3" fontId="2" fillId="0" borderId="14" xfId="0" applyNumberFormat="1" applyFont="1" applyFill="1" applyBorder="1"/>
    <xf numFmtId="3" fontId="2" fillId="0" borderId="15" xfId="0" applyNumberFormat="1" applyFont="1" applyFill="1" applyBorder="1"/>
    <xf numFmtId="0" fontId="2" fillId="0" borderId="14" xfId="0" applyFont="1" applyFill="1" applyBorder="1"/>
    <xf numFmtId="1" fontId="1" fillId="0" borderId="6" xfId="0" quotePrefix="1" applyNumberFormat="1" applyFont="1" applyFill="1" applyBorder="1" applyAlignment="1">
      <alignment horizontal="centerContinuous" vertical="center"/>
    </xf>
    <xf numFmtId="3" fontId="2" fillId="0" borderId="10" xfId="0" applyNumberFormat="1" applyFont="1" applyFill="1" applyBorder="1" applyAlignment="1">
      <alignment vertical="center"/>
    </xf>
    <xf numFmtId="3" fontId="2" fillId="0" borderId="13" xfId="0" applyNumberFormat="1" applyFont="1" applyFill="1" applyBorder="1" applyAlignment="1">
      <alignment vertical="center"/>
    </xf>
    <xf numFmtId="0" fontId="2" fillId="0" borderId="10" xfId="0" applyFont="1" applyFill="1" applyBorder="1" applyAlignment="1">
      <alignment vertical="center"/>
    </xf>
    <xf numFmtId="1" fontId="2" fillId="0" borderId="10" xfId="0" quotePrefix="1" applyNumberFormat="1" applyFont="1" applyFill="1" applyBorder="1" applyAlignment="1">
      <alignment vertical="center"/>
    </xf>
    <xf numFmtId="1" fontId="2" fillId="0" borderId="9" xfId="0" quotePrefix="1" applyNumberFormat="1" applyFont="1" applyFill="1" applyBorder="1" applyAlignment="1">
      <alignment vertical="center"/>
    </xf>
    <xf numFmtId="1" fontId="2" fillId="0" borderId="10" xfId="0" quotePrefix="1" applyNumberFormat="1" applyFont="1" applyFill="1" applyBorder="1" applyAlignment="1">
      <alignment vertical="center" wrapText="1"/>
    </xf>
    <xf numFmtId="1" fontId="2" fillId="0" borderId="16" xfId="0" quotePrefix="1" applyNumberFormat="1" applyFont="1" applyFill="1" applyBorder="1" applyAlignment="1">
      <alignment horizontal="centerContinuous" vertical="center"/>
    </xf>
    <xf numFmtId="0" fontId="1" fillId="0" borderId="8" xfId="0" applyFont="1" applyFill="1" applyBorder="1" applyAlignment="1">
      <alignment vertical="center" wrapText="1"/>
    </xf>
    <xf numFmtId="3" fontId="2" fillId="0" borderId="8" xfId="0" applyNumberFormat="1" applyFont="1" applyFill="1" applyBorder="1"/>
    <xf numFmtId="3" fontId="1" fillId="0" borderId="8" xfId="0" applyNumberFormat="1" applyFont="1" applyFill="1" applyBorder="1"/>
    <xf numFmtId="3" fontId="1" fillId="0" borderId="17" xfId="0" applyNumberFormat="1" applyFont="1" applyFill="1" applyBorder="1"/>
    <xf numFmtId="0" fontId="2" fillId="0" borderId="8" xfId="0" applyFont="1" applyFill="1" applyBorder="1"/>
    <xf numFmtId="0" fontId="2" fillId="0" borderId="18" xfId="0" applyFont="1" applyFill="1" applyBorder="1" applyAlignment="1">
      <alignment horizont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/>
    </xf>
    <xf numFmtId="3" fontId="2" fillId="0" borderId="17" xfId="0" applyNumberFormat="1" applyFont="1" applyFill="1" applyBorder="1"/>
    <xf numFmtId="0" fontId="2" fillId="0" borderId="9" xfId="0" applyFont="1" applyFill="1" applyBorder="1" applyAlignment="1">
      <alignment horizontal="left" vertical="center" wrapText="1"/>
    </xf>
    <xf numFmtId="0" fontId="2" fillId="0" borderId="10" xfId="0" applyFont="1" applyFill="1" applyBorder="1" applyAlignment="1">
      <alignment horizontal="left" vertical="center" wrapText="1"/>
    </xf>
    <xf numFmtId="1" fontId="2" fillId="0" borderId="9" xfId="0" quotePrefix="1" applyNumberFormat="1" applyFont="1" applyFill="1" applyBorder="1" applyAlignment="1">
      <alignment horizontal="left" vertical="center" wrapText="1"/>
    </xf>
    <xf numFmtId="1" fontId="2" fillId="0" borderId="10" xfId="0" quotePrefix="1" applyNumberFormat="1" applyFont="1" applyFill="1" applyBorder="1" applyAlignment="1">
      <alignment horizontal="left" vertical="center" wrapText="1"/>
    </xf>
    <xf numFmtId="1" fontId="2" fillId="0" borderId="0" xfId="0" applyNumberFormat="1" applyFont="1" applyFill="1" applyBorder="1" applyAlignment="1">
      <alignment horizontal="center"/>
    </xf>
    <xf numFmtId="1" fontId="2" fillId="0" borderId="0" xfId="0" applyNumberFormat="1" applyFont="1" applyFill="1" applyBorder="1" applyAlignment="1">
      <alignment horizontal="center" vertical="center" wrapText="1"/>
    </xf>
    <xf numFmtId="1" fontId="1" fillId="0" borderId="3" xfId="0" applyNumberFormat="1" applyFont="1" applyFill="1" applyBorder="1" applyAlignment="1">
      <alignment horizontal="center" vertical="center" wrapText="1"/>
    </xf>
    <xf numFmtId="1" fontId="1" fillId="0" borderId="1" xfId="0" applyNumberFormat="1" applyFont="1" applyFill="1" applyBorder="1" applyAlignment="1">
      <alignment horizontal="center" vertical="center" wrapText="1"/>
    </xf>
    <xf numFmtId="1" fontId="1" fillId="0" borderId="16" xfId="0" quotePrefix="1" applyNumberFormat="1" applyFont="1" applyFill="1" applyBorder="1" applyAlignment="1">
      <alignment horizontal="centerContinuous" vertical="center"/>
    </xf>
    <xf numFmtId="0" fontId="1" fillId="0" borderId="8" xfId="0" applyFont="1" applyFill="1" applyBorder="1"/>
  </cellXfs>
  <cellStyles count="1">
    <cellStyle name="Normá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8"/>
  <sheetViews>
    <sheetView tabSelected="1" view="pageBreakPreview" zoomScale="60" zoomScaleNormal="70" workbookViewId="0">
      <pane xSplit="2" ySplit="8" topLeftCell="C45" activePane="bottomRight" state="frozen"/>
      <selection pane="topRight" activeCell="C1" sqref="C1"/>
      <selection pane="bottomLeft" activeCell="A10" sqref="A10"/>
      <selection pane="bottomRight" activeCell="C46" sqref="C46"/>
    </sheetView>
  </sheetViews>
  <sheetFormatPr defaultColWidth="9.140625" defaultRowHeight="26.25" x14ac:dyDescent="0.4"/>
  <cols>
    <col min="1" max="1" width="12" style="1" customWidth="1"/>
    <col min="2" max="2" width="79.42578125" style="1" customWidth="1"/>
    <col min="3" max="3" width="16.140625" style="1" customWidth="1"/>
    <col min="4" max="4" width="18.28515625" style="1" customWidth="1"/>
    <col min="5" max="5" width="15" style="1" customWidth="1"/>
    <col min="6" max="6" width="15.7109375" style="1" customWidth="1"/>
    <col min="7" max="8" width="20" style="1" customWidth="1"/>
    <col min="9" max="9" width="18.85546875" style="4" customWidth="1"/>
    <col min="10" max="10" width="20.85546875" style="1" customWidth="1"/>
    <col min="11" max="11" width="18.85546875" style="1" customWidth="1"/>
    <col min="12" max="12" width="25.5703125" style="1" customWidth="1"/>
    <col min="13" max="13" width="24.28515625" style="1" customWidth="1"/>
    <col min="14" max="14" width="20" style="1" customWidth="1"/>
    <col min="15" max="15" width="21.85546875" style="4" customWidth="1"/>
    <col min="16" max="16" width="23.5703125" style="4" customWidth="1"/>
    <col min="17" max="16384" width="9.140625" style="1"/>
  </cols>
  <sheetData>
    <row r="1" spans="1:16" x14ac:dyDescent="0.4">
      <c r="A1" s="60" t="s">
        <v>32</v>
      </c>
      <c r="B1" s="60"/>
      <c r="C1" s="60"/>
      <c r="D1" s="60"/>
      <c r="E1" s="60"/>
      <c r="F1" s="60"/>
      <c r="G1" s="60"/>
      <c r="H1" s="60"/>
      <c r="I1" s="60"/>
      <c r="J1" s="60"/>
      <c r="K1" s="60"/>
      <c r="L1" s="60"/>
      <c r="M1" s="60"/>
      <c r="N1" s="60"/>
      <c r="O1" s="60"/>
      <c r="P1" s="60"/>
    </row>
    <row r="2" spans="1:16" x14ac:dyDescent="0.4">
      <c r="A2" s="60" t="s">
        <v>19</v>
      </c>
      <c r="B2" s="60"/>
      <c r="C2" s="60"/>
      <c r="D2" s="60"/>
      <c r="E2" s="60"/>
      <c r="F2" s="60"/>
      <c r="G2" s="60"/>
      <c r="H2" s="60"/>
      <c r="I2" s="60"/>
      <c r="J2" s="60"/>
      <c r="K2" s="60"/>
      <c r="L2" s="60"/>
      <c r="M2" s="60"/>
      <c r="N2" s="60"/>
      <c r="O2" s="60"/>
      <c r="P2" s="60"/>
    </row>
    <row r="3" spans="1:16" ht="85.5" customHeight="1" x14ac:dyDescent="0.4">
      <c r="A3" s="61" t="s">
        <v>56</v>
      </c>
      <c r="B3" s="61"/>
      <c r="C3" s="61"/>
      <c r="D3" s="61"/>
      <c r="E3" s="61"/>
      <c r="F3" s="61"/>
      <c r="G3" s="61"/>
      <c r="H3" s="61"/>
      <c r="I3" s="61"/>
      <c r="J3" s="61"/>
      <c r="K3" s="61"/>
      <c r="L3" s="61"/>
      <c r="M3" s="61"/>
      <c r="N3" s="61"/>
      <c r="O3" s="61"/>
      <c r="P3" s="61"/>
    </row>
    <row r="4" spans="1:16" ht="27" thickBot="1" x14ac:dyDescent="0.45">
      <c r="A4" s="2"/>
      <c r="B4" s="3"/>
      <c r="G4" s="4"/>
      <c r="H4" s="4"/>
      <c r="K4" s="5"/>
      <c r="P4" s="6" t="s">
        <v>18</v>
      </c>
    </row>
    <row r="5" spans="1:16" s="9" customFormat="1" ht="28.5" customHeight="1" x14ac:dyDescent="0.4">
      <c r="A5" s="62" t="s">
        <v>49</v>
      </c>
      <c r="B5" s="7" t="s">
        <v>0</v>
      </c>
      <c r="C5" s="7" t="s">
        <v>1</v>
      </c>
      <c r="D5" s="7" t="s">
        <v>2</v>
      </c>
      <c r="E5" s="7" t="s">
        <v>3</v>
      </c>
      <c r="F5" s="7" t="s">
        <v>25</v>
      </c>
      <c r="G5" s="7" t="s">
        <v>40</v>
      </c>
      <c r="H5" s="7" t="s">
        <v>4</v>
      </c>
      <c r="I5" s="8" t="s">
        <v>5</v>
      </c>
      <c r="J5" s="7" t="s">
        <v>6</v>
      </c>
      <c r="K5" s="7" t="s">
        <v>7</v>
      </c>
      <c r="L5" s="7" t="s">
        <v>44</v>
      </c>
      <c r="M5" s="7" t="s">
        <v>45</v>
      </c>
      <c r="N5" s="7" t="s">
        <v>20</v>
      </c>
      <c r="O5" s="8" t="s">
        <v>8</v>
      </c>
      <c r="P5" s="52" t="s">
        <v>15</v>
      </c>
    </row>
    <row r="6" spans="1:16" s="10" customFormat="1" ht="259.5" customHeight="1" x14ac:dyDescent="0.25">
      <c r="A6" s="63"/>
      <c r="B6" s="10" t="s">
        <v>17</v>
      </c>
      <c r="C6" s="10" t="s">
        <v>9</v>
      </c>
      <c r="D6" s="10" t="s">
        <v>22</v>
      </c>
      <c r="E6" s="10" t="s">
        <v>10</v>
      </c>
      <c r="F6" s="10" t="s">
        <v>26</v>
      </c>
      <c r="G6" s="10" t="s">
        <v>41</v>
      </c>
      <c r="H6" s="10" t="s">
        <v>23</v>
      </c>
      <c r="I6" s="11" t="s">
        <v>11</v>
      </c>
      <c r="J6" s="10" t="s">
        <v>12</v>
      </c>
      <c r="K6" s="10" t="s">
        <v>13</v>
      </c>
      <c r="L6" s="10" t="s">
        <v>43</v>
      </c>
      <c r="M6" s="10" t="s">
        <v>50</v>
      </c>
      <c r="N6" s="10" t="s">
        <v>24</v>
      </c>
      <c r="O6" s="11" t="s">
        <v>14</v>
      </c>
      <c r="P6" s="53" t="s">
        <v>16</v>
      </c>
    </row>
    <row r="7" spans="1:16" s="14" customFormat="1" ht="51" x14ac:dyDescent="0.25">
      <c r="A7" s="12">
        <v>1</v>
      </c>
      <c r="B7" s="10">
        <v>2</v>
      </c>
      <c r="C7" s="13">
        <v>3</v>
      </c>
      <c r="D7" s="13">
        <v>4</v>
      </c>
      <c r="E7" s="13">
        <v>5</v>
      </c>
      <c r="F7" s="13">
        <v>6</v>
      </c>
      <c r="G7" s="13">
        <v>7</v>
      </c>
      <c r="H7" s="13">
        <v>8</v>
      </c>
      <c r="I7" s="11" t="s">
        <v>42</v>
      </c>
      <c r="J7" s="13">
        <v>10</v>
      </c>
      <c r="K7" s="13">
        <v>11</v>
      </c>
      <c r="L7" s="13">
        <v>12</v>
      </c>
      <c r="M7" s="13">
        <v>13</v>
      </c>
      <c r="N7" s="13">
        <v>14</v>
      </c>
      <c r="O7" s="11" t="s">
        <v>46</v>
      </c>
      <c r="P7" s="54" t="s">
        <v>47</v>
      </c>
    </row>
    <row r="8" spans="1:16" s="19" customFormat="1" ht="68.25" customHeight="1" thickBot="1" x14ac:dyDescent="0.4">
      <c r="A8" s="15" t="s">
        <v>21</v>
      </c>
      <c r="B8" s="16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7"/>
      <c r="O8" s="17"/>
      <c r="P8" s="18"/>
    </row>
    <row r="9" spans="1:16" s="38" customFormat="1" ht="25.5" x14ac:dyDescent="0.35">
      <c r="A9" s="33">
        <v>5210</v>
      </c>
      <c r="B9" s="34" t="s">
        <v>34</v>
      </c>
      <c r="C9" s="36"/>
      <c r="D9" s="36"/>
      <c r="E9" s="36"/>
      <c r="F9" s="36"/>
      <c r="G9" s="36"/>
      <c r="H9" s="36"/>
      <c r="I9" s="36"/>
      <c r="J9" s="36"/>
      <c r="K9" s="36"/>
      <c r="L9" s="36"/>
      <c r="M9" s="36"/>
      <c r="N9" s="36"/>
      <c r="O9" s="36"/>
      <c r="P9" s="37"/>
    </row>
    <row r="10" spans="1:16" s="19" customFormat="1" ht="27" thickBot="1" x14ac:dyDescent="0.45">
      <c r="A10" s="20"/>
      <c r="B10" s="24" t="s">
        <v>35</v>
      </c>
      <c r="C10" s="22"/>
      <c r="D10" s="22"/>
      <c r="E10" s="25">
        <f>3000+2000</f>
        <v>5000</v>
      </c>
      <c r="F10" s="22"/>
      <c r="G10" s="22"/>
      <c r="H10" s="22"/>
      <c r="I10" s="22">
        <f t="shared" ref="I10:I42" si="0">SUM(C10:H10)</f>
        <v>5000</v>
      </c>
      <c r="J10" s="22"/>
      <c r="K10" s="22"/>
      <c r="L10" s="22"/>
      <c r="M10" s="22"/>
      <c r="N10" s="22"/>
      <c r="O10" s="22">
        <f t="shared" ref="O10:O42" si="1">SUM(J10:N10)</f>
        <v>0</v>
      </c>
      <c r="P10" s="23">
        <f t="shared" ref="P10:P43" si="2">SUM(I10,O10)</f>
        <v>5000</v>
      </c>
    </row>
    <row r="11" spans="1:16" s="38" customFormat="1" ht="25.5" x14ac:dyDescent="0.35">
      <c r="A11" s="33">
        <v>5606</v>
      </c>
      <c r="B11" s="34" t="s">
        <v>63</v>
      </c>
      <c r="C11" s="36"/>
      <c r="D11" s="36"/>
      <c r="E11" s="36"/>
      <c r="F11" s="36"/>
      <c r="G11" s="36"/>
      <c r="H11" s="36"/>
      <c r="I11" s="36"/>
      <c r="J11" s="36"/>
      <c r="K11" s="36"/>
      <c r="L11" s="36"/>
      <c r="M11" s="36"/>
      <c r="N11" s="36"/>
      <c r="O11" s="36"/>
      <c r="P11" s="37"/>
    </row>
    <row r="12" spans="1:16" s="27" customFormat="1" ht="27" thickBot="1" x14ac:dyDescent="0.45">
      <c r="A12" s="39"/>
      <c r="B12" s="24" t="s">
        <v>64</v>
      </c>
      <c r="C12" s="25"/>
      <c r="D12" s="25">
        <f>77314-8500</f>
        <v>68814</v>
      </c>
      <c r="E12" s="25"/>
      <c r="F12" s="25"/>
      <c r="G12" s="25"/>
      <c r="H12" s="25"/>
      <c r="I12" s="22">
        <f t="shared" ref="I12" si="3">SUM(C12:H12)</f>
        <v>68814</v>
      </c>
      <c r="J12" s="25"/>
      <c r="K12" s="25"/>
      <c r="L12" s="25"/>
      <c r="M12" s="25"/>
      <c r="N12" s="25"/>
      <c r="O12" s="22">
        <f t="shared" ref="O12" si="4">SUM(J12:N12)</f>
        <v>0</v>
      </c>
      <c r="P12" s="23">
        <f t="shared" ref="P12" si="5">SUM(I12,O12)</f>
        <v>68814</v>
      </c>
    </row>
    <row r="13" spans="1:16" s="38" customFormat="1" x14ac:dyDescent="0.4">
      <c r="A13" s="33">
        <v>5701</v>
      </c>
      <c r="B13" s="34" t="s">
        <v>51</v>
      </c>
      <c r="C13" s="36"/>
      <c r="D13" s="36"/>
      <c r="E13" s="35"/>
      <c r="F13" s="36"/>
      <c r="G13" s="36"/>
      <c r="H13" s="36"/>
      <c r="I13" s="36"/>
      <c r="J13" s="36"/>
      <c r="K13" s="36"/>
      <c r="L13" s="36"/>
      <c r="M13" s="36"/>
      <c r="N13" s="36"/>
      <c r="O13" s="36"/>
      <c r="P13" s="37"/>
    </row>
    <row r="14" spans="1:16" s="19" customFormat="1" x14ac:dyDescent="0.4">
      <c r="A14" s="20"/>
      <c r="B14" s="24" t="s">
        <v>52</v>
      </c>
      <c r="C14" s="25"/>
      <c r="D14" s="25"/>
      <c r="E14" s="25">
        <v>100</v>
      </c>
      <c r="F14" s="22"/>
      <c r="G14" s="22"/>
      <c r="H14" s="22"/>
      <c r="I14" s="22">
        <f t="shared" si="0"/>
        <v>100</v>
      </c>
      <c r="J14" s="25"/>
      <c r="K14" s="22"/>
      <c r="L14" s="22"/>
      <c r="M14" s="22"/>
      <c r="N14" s="22"/>
      <c r="O14" s="22">
        <f t="shared" si="1"/>
        <v>0</v>
      </c>
      <c r="P14" s="23">
        <f t="shared" si="2"/>
        <v>100</v>
      </c>
    </row>
    <row r="15" spans="1:16" s="19" customFormat="1" ht="52.5" x14ac:dyDescent="0.4">
      <c r="A15" s="20"/>
      <c r="B15" s="24" t="s">
        <v>53</v>
      </c>
      <c r="C15" s="25"/>
      <c r="D15" s="25"/>
      <c r="E15" s="25">
        <v>278</v>
      </c>
      <c r="F15" s="22"/>
      <c r="G15" s="22"/>
      <c r="H15" s="22"/>
      <c r="I15" s="22">
        <f t="shared" si="0"/>
        <v>278</v>
      </c>
      <c r="J15" s="25"/>
      <c r="K15" s="22"/>
      <c r="L15" s="22"/>
      <c r="M15" s="22"/>
      <c r="N15" s="22"/>
      <c r="O15" s="22">
        <f t="shared" si="1"/>
        <v>0</v>
      </c>
      <c r="P15" s="23">
        <f t="shared" si="2"/>
        <v>278</v>
      </c>
    </row>
    <row r="16" spans="1:16" s="19" customFormat="1" x14ac:dyDescent="0.4">
      <c r="A16" s="20"/>
      <c r="B16" s="24" t="s">
        <v>67</v>
      </c>
      <c r="C16" s="25">
        <v>127</v>
      </c>
      <c r="D16" s="25">
        <v>47</v>
      </c>
      <c r="E16" s="25"/>
      <c r="F16" s="22"/>
      <c r="G16" s="22"/>
      <c r="H16" s="22"/>
      <c r="I16" s="22">
        <f t="shared" ref="I16:I18" si="6">SUM(C16:H16)</f>
        <v>174</v>
      </c>
      <c r="J16" s="25"/>
      <c r="K16" s="22"/>
      <c r="L16" s="22"/>
      <c r="M16" s="22"/>
      <c r="N16" s="22"/>
      <c r="O16" s="22">
        <f t="shared" ref="O16:O18" si="7">SUM(J16:N16)</f>
        <v>0</v>
      </c>
      <c r="P16" s="23">
        <f t="shared" si="2"/>
        <v>174</v>
      </c>
    </row>
    <row r="17" spans="1:16" s="19" customFormat="1" x14ac:dyDescent="0.4">
      <c r="A17" s="20"/>
      <c r="B17" s="24" t="s">
        <v>68</v>
      </c>
      <c r="C17" s="25">
        <v>800</v>
      </c>
      <c r="D17" s="25">
        <v>94</v>
      </c>
      <c r="E17" s="25"/>
      <c r="F17" s="22"/>
      <c r="G17" s="22"/>
      <c r="H17" s="22"/>
      <c r="I17" s="22">
        <f t="shared" si="6"/>
        <v>894</v>
      </c>
      <c r="J17" s="25"/>
      <c r="K17" s="22"/>
      <c r="L17" s="22"/>
      <c r="M17" s="22"/>
      <c r="N17" s="22"/>
      <c r="O17" s="22">
        <f t="shared" si="7"/>
        <v>0</v>
      </c>
      <c r="P17" s="23">
        <f t="shared" si="2"/>
        <v>894</v>
      </c>
    </row>
    <row r="18" spans="1:16" s="19" customFormat="1" ht="27" thickBot="1" x14ac:dyDescent="0.45">
      <c r="A18" s="20"/>
      <c r="B18" s="24" t="s">
        <v>69</v>
      </c>
      <c r="C18" s="25"/>
      <c r="D18" s="25"/>
      <c r="E18" s="25">
        <v>202</v>
      </c>
      <c r="F18" s="22"/>
      <c r="G18" s="22"/>
      <c r="H18" s="22"/>
      <c r="I18" s="22">
        <f t="shared" si="6"/>
        <v>202</v>
      </c>
      <c r="J18" s="25"/>
      <c r="K18" s="22"/>
      <c r="L18" s="22"/>
      <c r="M18" s="22"/>
      <c r="N18" s="22"/>
      <c r="O18" s="22">
        <f t="shared" si="7"/>
        <v>0</v>
      </c>
      <c r="P18" s="23">
        <f t="shared" si="2"/>
        <v>202</v>
      </c>
    </row>
    <row r="19" spans="1:16" s="32" customFormat="1" ht="51.75" thickBot="1" x14ac:dyDescent="0.4">
      <c r="A19" s="28">
        <v>5701</v>
      </c>
      <c r="B19" s="29" t="s">
        <v>54</v>
      </c>
      <c r="C19" s="30">
        <f>SUM(C14:C18)</f>
        <v>927</v>
      </c>
      <c r="D19" s="30">
        <f t="shared" ref="D19:P19" si="8">SUM(D14:D18)</f>
        <v>141</v>
      </c>
      <c r="E19" s="30">
        <f t="shared" si="8"/>
        <v>580</v>
      </c>
      <c r="F19" s="30">
        <f t="shared" si="8"/>
        <v>0</v>
      </c>
      <c r="G19" s="30">
        <f t="shared" si="8"/>
        <v>0</v>
      </c>
      <c r="H19" s="30">
        <f t="shared" si="8"/>
        <v>0</v>
      </c>
      <c r="I19" s="30">
        <f t="shared" si="8"/>
        <v>1648</v>
      </c>
      <c r="J19" s="30">
        <f t="shared" si="8"/>
        <v>0</v>
      </c>
      <c r="K19" s="30">
        <f t="shared" si="8"/>
        <v>0</v>
      </c>
      <c r="L19" s="30">
        <f t="shared" si="8"/>
        <v>0</v>
      </c>
      <c r="M19" s="30">
        <f t="shared" si="8"/>
        <v>0</v>
      </c>
      <c r="N19" s="30">
        <f t="shared" si="8"/>
        <v>0</v>
      </c>
      <c r="O19" s="30">
        <f t="shared" si="8"/>
        <v>0</v>
      </c>
      <c r="P19" s="31">
        <f t="shared" si="8"/>
        <v>1648</v>
      </c>
    </row>
    <row r="20" spans="1:16" s="38" customFormat="1" x14ac:dyDescent="0.4">
      <c r="A20" s="33">
        <v>5703</v>
      </c>
      <c r="B20" s="34" t="s">
        <v>27</v>
      </c>
      <c r="C20" s="36"/>
      <c r="D20" s="36"/>
      <c r="E20" s="35"/>
      <c r="F20" s="36"/>
      <c r="G20" s="36"/>
      <c r="H20" s="36"/>
      <c r="I20" s="36"/>
      <c r="J20" s="36"/>
      <c r="K20" s="36"/>
      <c r="L20" s="36"/>
      <c r="M20" s="36"/>
      <c r="N20" s="36"/>
      <c r="O20" s="36"/>
      <c r="P20" s="37"/>
    </row>
    <row r="21" spans="1:16" s="19" customFormat="1" x14ac:dyDescent="0.4">
      <c r="A21" s="20"/>
      <c r="B21" s="24" t="s">
        <v>30</v>
      </c>
      <c r="C21" s="25">
        <v>608</v>
      </c>
      <c r="D21" s="25"/>
      <c r="E21" s="25"/>
      <c r="F21" s="22"/>
      <c r="G21" s="22"/>
      <c r="H21" s="22"/>
      <c r="I21" s="22">
        <f t="shared" si="0"/>
        <v>608</v>
      </c>
      <c r="J21" s="25"/>
      <c r="K21" s="22"/>
      <c r="L21" s="22"/>
      <c r="M21" s="22"/>
      <c r="N21" s="22"/>
      <c r="O21" s="22">
        <f t="shared" si="1"/>
        <v>0</v>
      </c>
      <c r="P21" s="23">
        <f t="shared" si="2"/>
        <v>608</v>
      </c>
    </row>
    <row r="22" spans="1:16" s="19" customFormat="1" ht="27" thickBot="1" x14ac:dyDescent="0.45">
      <c r="A22" s="20"/>
      <c r="B22" s="24" t="s">
        <v>29</v>
      </c>
      <c r="C22" s="25">
        <v>360</v>
      </c>
      <c r="D22" s="25"/>
      <c r="E22" s="25">
        <v>58</v>
      </c>
      <c r="F22" s="22"/>
      <c r="G22" s="22"/>
      <c r="H22" s="22"/>
      <c r="I22" s="22">
        <f t="shared" si="0"/>
        <v>418</v>
      </c>
      <c r="J22" s="25"/>
      <c r="K22" s="22"/>
      <c r="L22" s="22"/>
      <c r="M22" s="22"/>
      <c r="N22" s="22"/>
      <c r="O22" s="22">
        <f t="shared" si="1"/>
        <v>0</v>
      </c>
      <c r="P22" s="23">
        <f t="shared" si="2"/>
        <v>418</v>
      </c>
    </row>
    <row r="23" spans="1:16" s="32" customFormat="1" thickBot="1" x14ac:dyDescent="0.4">
      <c r="A23" s="28">
        <v>5703</v>
      </c>
      <c r="B23" s="29" t="s">
        <v>28</v>
      </c>
      <c r="C23" s="30">
        <f>SUM(C21:C22)</f>
        <v>968</v>
      </c>
      <c r="D23" s="30">
        <f t="shared" ref="D23:P23" si="9">SUM(D21:D22)</f>
        <v>0</v>
      </c>
      <c r="E23" s="30">
        <f t="shared" si="9"/>
        <v>58</v>
      </c>
      <c r="F23" s="30">
        <f t="shared" si="9"/>
        <v>0</v>
      </c>
      <c r="G23" s="30">
        <f t="shared" si="9"/>
        <v>0</v>
      </c>
      <c r="H23" s="30">
        <f t="shared" si="9"/>
        <v>0</v>
      </c>
      <c r="I23" s="30">
        <f t="shared" si="9"/>
        <v>1026</v>
      </c>
      <c r="J23" s="30">
        <f t="shared" si="9"/>
        <v>0</v>
      </c>
      <c r="K23" s="30">
        <f t="shared" si="9"/>
        <v>0</v>
      </c>
      <c r="L23" s="30">
        <f t="shared" si="9"/>
        <v>0</v>
      </c>
      <c r="M23" s="30">
        <f t="shared" si="9"/>
        <v>0</v>
      </c>
      <c r="N23" s="30">
        <f t="shared" si="9"/>
        <v>0</v>
      </c>
      <c r="O23" s="30">
        <f t="shared" si="9"/>
        <v>0</v>
      </c>
      <c r="P23" s="31">
        <f t="shared" si="9"/>
        <v>1026</v>
      </c>
    </row>
    <row r="24" spans="1:16" s="38" customFormat="1" ht="76.5" x14ac:dyDescent="0.35">
      <c r="A24" s="33">
        <v>6105</v>
      </c>
      <c r="B24" s="34" t="s">
        <v>65</v>
      </c>
      <c r="C24" s="36"/>
      <c r="D24" s="36"/>
      <c r="E24" s="36"/>
      <c r="F24" s="36"/>
      <c r="G24" s="36"/>
      <c r="H24" s="36"/>
      <c r="I24" s="36"/>
      <c r="J24" s="36"/>
      <c r="K24" s="36"/>
      <c r="L24" s="36"/>
      <c r="M24" s="36"/>
      <c r="N24" s="36"/>
      <c r="O24" s="36"/>
      <c r="P24" s="37"/>
    </row>
    <row r="25" spans="1:16" s="27" customFormat="1" ht="53.25" thickBot="1" x14ac:dyDescent="0.45">
      <c r="A25" s="39"/>
      <c r="B25" s="24" t="s">
        <v>66</v>
      </c>
      <c r="C25" s="25"/>
      <c r="D25" s="25"/>
      <c r="E25" s="25"/>
      <c r="F25" s="25"/>
      <c r="G25" s="25"/>
      <c r="H25" s="25">
        <v>1000</v>
      </c>
      <c r="I25" s="22">
        <f t="shared" ref="I25" si="10">SUM(C25:H25)</f>
        <v>1000</v>
      </c>
      <c r="J25" s="25"/>
      <c r="K25" s="25"/>
      <c r="L25" s="25"/>
      <c r="M25" s="25"/>
      <c r="N25" s="25"/>
      <c r="O25" s="22">
        <f t="shared" ref="O25" si="11">SUM(J25:N25)</f>
        <v>0</v>
      </c>
      <c r="P25" s="23">
        <f t="shared" ref="P25" si="12">SUM(I25,O25)</f>
        <v>1000</v>
      </c>
    </row>
    <row r="26" spans="1:16" s="38" customFormat="1" x14ac:dyDescent="0.4">
      <c r="A26" s="33">
        <v>6303</v>
      </c>
      <c r="B26" s="34" t="s">
        <v>36</v>
      </c>
      <c r="C26" s="36"/>
      <c r="D26" s="36"/>
      <c r="E26" s="35"/>
      <c r="F26" s="36"/>
      <c r="G26" s="36"/>
      <c r="H26" s="36"/>
      <c r="I26" s="36"/>
      <c r="J26" s="35"/>
      <c r="K26" s="36"/>
      <c r="L26" s="36"/>
      <c r="M26" s="36"/>
      <c r="N26" s="36"/>
      <c r="O26" s="36"/>
      <c r="P26" s="37"/>
    </row>
    <row r="27" spans="1:16" s="19" customFormat="1" ht="52.5" x14ac:dyDescent="0.4">
      <c r="A27" s="20"/>
      <c r="B27" s="24" t="s">
        <v>85</v>
      </c>
      <c r="C27" s="22"/>
      <c r="D27" s="22"/>
      <c r="E27" s="25"/>
      <c r="F27" s="22"/>
      <c r="G27" s="22"/>
      <c r="H27" s="22"/>
      <c r="I27" s="22">
        <f t="shared" si="0"/>
        <v>0</v>
      </c>
      <c r="J27" s="25"/>
      <c r="K27" s="25">
        <f>12046-9824</f>
        <v>2222</v>
      </c>
      <c r="L27" s="22"/>
      <c r="M27" s="22"/>
      <c r="N27" s="22"/>
      <c r="O27" s="22">
        <f t="shared" si="1"/>
        <v>2222</v>
      </c>
      <c r="P27" s="23">
        <f t="shared" si="2"/>
        <v>2222</v>
      </c>
    </row>
    <row r="28" spans="1:16" s="19" customFormat="1" ht="52.5" x14ac:dyDescent="0.4">
      <c r="A28" s="20"/>
      <c r="B28" s="24" t="s">
        <v>57</v>
      </c>
      <c r="C28" s="22"/>
      <c r="D28" s="22"/>
      <c r="E28" s="25"/>
      <c r="F28" s="22"/>
      <c r="G28" s="22"/>
      <c r="H28" s="22"/>
      <c r="I28" s="22">
        <f t="shared" si="0"/>
        <v>0</v>
      </c>
      <c r="J28" s="25"/>
      <c r="K28" s="25">
        <v>1004</v>
      </c>
      <c r="L28" s="22"/>
      <c r="M28" s="22"/>
      <c r="N28" s="22"/>
      <c r="O28" s="22">
        <f t="shared" si="1"/>
        <v>1004</v>
      </c>
      <c r="P28" s="23">
        <f t="shared" si="2"/>
        <v>1004</v>
      </c>
    </row>
    <row r="29" spans="1:16" s="19" customFormat="1" ht="52.5" x14ac:dyDescent="0.4">
      <c r="A29" s="20"/>
      <c r="B29" s="24" t="s">
        <v>59</v>
      </c>
      <c r="C29" s="22"/>
      <c r="D29" s="22"/>
      <c r="E29" s="25"/>
      <c r="F29" s="22"/>
      <c r="G29" s="22"/>
      <c r="H29" s="22"/>
      <c r="I29" s="22">
        <f t="shared" si="0"/>
        <v>0</v>
      </c>
      <c r="J29" s="25"/>
      <c r="K29" s="25">
        <f>1455-1443</f>
        <v>12</v>
      </c>
      <c r="L29" s="22"/>
      <c r="M29" s="22"/>
      <c r="N29" s="22"/>
      <c r="O29" s="22">
        <f t="shared" si="1"/>
        <v>12</v>
      </c>
      <c r="P29" s="23">
        <f t="shared" si="2"/>
        <v>12</v>
      </c>
    </row>
    <row r="30" spans="1:16" s="51" customFormat="1" ht="53.25" thickBot="1" x14ac:dyDescent="0.45">
      <c r="A30" s="46"/>
      <c r="B30" s="47" t="s">
        <v>60</v>
      </c>
      <c r="C30" s="48"/>
      <c r="D30" s="48"/>
      <c r="E30" s="49"/>
      <c r="F30" s="48"/>
      <c r="G30" s="48"/>
      <c r="H30" s="48"/>
      <c r="I30" s="48">
        <f t="shared" si="0"/>
        <v>0</v>
      </c>
      <c r="J30" s="49"/>
      <c r="K30" s="49">
        <f>3038-667</f>
        <v>2371</v>
      </c>
      <c r="L30" s="48"/>
      <c r="M30" s="48"/>
      <c r="N30" s="48"/>
      <c r="O30" s="48">
        <f t="shared" si="1"/>
        <v>2371</v>
      </c>
      <c r="P30" s="55">
        <f t="shared" si="2"/>
        <v>2371</v>
      </c>
    </row>
    <row r="31" spans="1:16" s="19" customFormat="1" ht="52.5" x14ac:dyDescent="0.4">
      <c r="A31" s="20"/>
      <c r="B31" s="24" t="s">
        <v>58</v>
      </c>
      <c r="C31" s="22"/>
      <c r="D31" s="22"/>
      <c r="E31" s="25"/>
      <c r="F31" s="22"/>
      <c r="G31" s="22"/>
      <c r="H31" s="22"/>
      <c r="I31" s="22">
        <f t="shared" si="0"/>
        <v>0</v>
      </c>
      <c r="J31" s="25"/>
      <c r="K31" s="25">
        <v>19530</v>
      </c>
      <c r="L31" s="22"/>
      <c r="M31" s="22"/>
      <c r="N31" s="22"/>
      <c r="O31" s="22">
        <f t="shared" si="1"/>
        <v>19530</v>
      </c>
      <c r="P31" s="23">
        <f t="shared" si="2"/>
        <v>19530</v>
      </c>
    </row>
    <row r="32" spans="1:16" s="19" customFormat="1" ht="52.5" x14ac:dyDescent="0.4">
      <c r="A32" s="20"/>
      <c r="B32" s="24" t="s">
        <v>61</v>
      </c>
      <c r="C32" s="22"/>
      <c r="D32" s="22"/>
      <c r="E32" s="25"/>
      <c r="F32" s="22"/>
      <c r="G32" s="22"/>
      <c r="H32" s="22"/>
      <c r="I32" s="22">
        <f t="shared" si="0"/>
        <v>0</v>
      </c>
      <c r="J32" s="25"/>
      <c r="K32" s="25">
        <v>1600</v>
      </c>
      <c r="L32" s="22"/>
      <c r="M32" s="22"/>
      <c r="N32" s="22"/>
      <c r="O32" s="22">
        <f t="shared" si="1"/>
        <v>1600</v>
      </c>
      <c r="P32" s="23">
        <f t="shared" si="2"/>
        <v>1600</v>
      </c>
    </row>
    <row r="33" spans="1:16" s="19" customFormat="1" ht="52.5" x14ac:dyDescent="0.4">
      <c r="A33" s="20"/>
      <c r="B33" s="24" t="s">
        <v>62</v>
      </c>
      <c r="C33" s="22"/>
      <c r="D33" s="22"/>
      <c r="E33" s="25"/>
      <c r="F33" s="22"/>
      <c r="G33" s="22"/>
      <c r="H33" s="22"/>
      <c r="I33" s="22">
        <f t="shared" si="0"/>
        <v>0</v>
      </c>
      <c r="J33" s="25"/>
      <c r="K33" s="25">
        <v>3091</v>
      </c>
      <c r="L33" s="22"/>
      <c r="M33" s="22"/>
      <c r="N33" s="22"/>
      <c r="O33" s="22">
        <f t="shared" si="1"/>
        <v>3091</v>
      </c>
      <c r="P33" s="23">
        <f t="shared" si="2"/>
        <v>3091</v>
      </c>
    </row>
    <row r="34" spans="1:16" s="19" customFormat="1" ht="52.5" x14ac:dyDescent="0.4">
      <c r="A34" s="20"/>
      <c r="B34" s="24" t="s">
        <v>80</v>
      </c>
      <c r="C34" s="22"/>
      <c r="D34" s="22"/>
      <c r="E34" s="25"/>
      <c r="F34" s="22"/>
      <c r="G34" s="22"/>
      <c r="H34" s="22"/>
      <c r="I34" s="22">
        <f t="shared" ref="I34:I36" si="13">SUM(C34:H34)</f>
        <v>0</v>
      </c>
      <c r="J34" s="25"/>
      <c r="K34" s="25">
        <v>2639</v>
      </c>
      <c r="L34" s="22"/>
      <c r="M34" s="22"/>
      <c r="N34" s="22"/>
      <c r="O34" s="22">
        <f t="shared" ref="O34:O36" si="14">SUM(J34:N34)</f>
        <v>2639</v>
      </c>
      <c r="P34" s="23">
        <f t="shared" si="2"/>
        <v>2639</v>
      </c>
    </row>
    <row r="35" spans="1:16" s="19" customFormat="1" ht="52.5" x14ac:dyDescent="0.4">
      <c r="A35" s="20"/>
      <c r="B35" s="24" t="s">
        <v>81</v>
      </c>
      <c r="C35" s="22"/>
      <c r="D35" s="22"/>
      <c r="E35" s="25"/>
      <c r="F35" s="22"/>
      <c r="G35" s="22"/>
      <c r="H35" s="22"/>
      <c r="I35" s="22">
        <f t="shared" si="13"/>
        <v>0</v>
      </c>
      <c r="J35" s="25"/>
      <c r="K35" s="25">
        <v>711</v>
      </c>
      <c r="L35" s="22"/>
      <c r="M35" s="22"/>
      <c r="N35" s="22"/>
      <c r="O35" s="22">
        <f t="shared" si="14"/>
        <v>711</v>
      </c>
      <c r="P35" s="23">
        <f t="shared" si="2"/>
        <v>711</v>
      </c>
    </row>
    <row r="36" spans="1:16" s="19" customFormat="1" ht="53.25" thickBot="1" x14ac:dyDescent="0.45">
      <c r="A36" s="20"/>
      <c r="B36" s="24" t="s">
        <v>82</v>
      </c>
      <c r="C36" s="22"/>
      <c r="D36" s="22"/>
      <c r="E36" s="25"/>
      <c r="F36" s="22"/>
      <c r="G36" s="22"/>
      <c r="H36" s="22"/>
      <c r="I36" s="22">
        <f t="shared" si="13"/>
        <v>0</v>
      </c>
      <c r="J36" s="25"/>
      <c r="K36" s="25">
        <v>868</v>
      </c>
      <c r="L36" s="22"/>
      <c r="M36" s="22"/>
      <c r="N36" s="22"/>
      <c r="O36" s="22">
        <f t="shared" si="14"/>
        <v>868</v>
      </c>
      <c r="P36" s="23">
        <f t="shared" si="2"/>
        <v>868</v>
      </c>
    </row>
    <row r="37" spans="1:16" s="32" customFormat="1" thickBot="1" x14ac:dyDescent="0.4">
      <c r="A37" s="28">
        <v>6303</v>
      </c>
      <c r="B37" s="29" t="s">
        <v>37</v>
      </c>
      <c r="C37" s="30">
        <f t="shared" ref="C37:P37" si="15">SUM(C27:C36)</f>
        <v>0</v>
      </c>
      <c r="D37" s="30">
        <f t="shared" si="15"/>
        <v>0</v>
      </c>
      <c r="E37" s="30">
        <f t="shared" si="15"/>
        <v>0</v>
      </c>
      <c r="F37" s="30">
        <f t="shared" si="15"/>
        <v>0</v>
      </c>
      <c r="G37" s="30">
        <f t="shared" si="15"/>
        <v>0</v>
      </c>
      <c r="H37" s="30">
        <f t="shared" si="15"/>
        <v>0</v>
      </c>
      <c r="I37" s="30">
        <f t="shared" si="15"/>
        <v>0</v>
      </c>
      <c r="J37" s="30">
        <f t="shared" si="15"/>
        <v>0</v>
      </c>
      <c r="K37" s="30">
        <f t="shared" si="15"/>
        <v>34048</v>
      </c>
      <c r="L37" s="30">
        <f t="shared" si="15"/>
        <v>0</v>
      </c>
      <c r="M37" s="30">
        <f t="shared" si="15"/>
        <v>0</v>
      </c>
      <c r="N37" s="30">
        <f t="shared" si="15"/>
        <v>0</v>
      </c>
      <c r="O37" s="30">
        <f t="shared" si="15"/>
        <v>34048</v>
      </c>
      <c r="P37" s="31">
        <f t="shared" si="15"/>
        <v>34048</v>
      </c>
    </row>
    <row r="38" spans="1:16" s="19" customFormat="1" x14ac:dyDescent="0.4">
      <c r="A38" s="20">
        <v>6404</v>
      </c>
      <c r="B38" s="21" t="s">
        <v>31</v>
      </c>
      <c r="C38" s="22"/>
      <c r="D38" s="22"/>
      <c r="E38" s="25"/>
      <c r="F38" s="22"/>
      <c r="G38" s="22"/>
      <c r="H38" s="22"/>
      <c r="I38" s="22"/>
      <c r="J38" s="25"/>
      <c r="K38" s="22"/>
      <c r="L38" s="22"/>
      <c r="M38" s="22"/>
      <c r="N38" s="22"/>
      <c r="O38" s="22"/>
      <c r="P38" s="23"/>
    </row>
    <row r="39" spans="1:16" s="19" customFormat="1" ht="52.5" x14ac:dyDescent="0.4">
      <c r="A39" s="20"/>
      <c r="B39" s="24" t="s">
        <v>61</v>
      </c>
      <c r="C39" s="22"/>
      <c r="D39" s="22"/>
      <c r="E39" s="25"/>
      <c r="F39" s="22"/>
      <c r="G39" s="22"/>
      <c r="H39" s="22"/>
      <c r="I39" s="22">
        <f t="shared" si="0"/>
        <v>0</v>
      </c>
      <c r="J39" s="25">
        <v>1014</v>
      </c>
      <c r="K39" s="25"/>
      <c r="L39" s="22"/>
      <c r="M39" s="22"/>
      <c r="N39" s="22"/>
      <c r="O39" s="22">
        <f t="shared" si="1"/>
        <v>1014</v>
      </c>
      <c r="P39" s="23">
        <f t="shared" si="2"/>
        <v>1014</v>
      </c>
    </row>
    <row r="40" spans="1:16" s="19" customFormat="1" ht="52.5" x14ac:dyDescent="0.4">
      <c r="A40" s="20"/>
      <c r="B40" s="24" t="s">
        <v>62</v>
      </c>
      <c r="C40" s="22"/>
      <c r="D40" s="22"/>
      <c r="E40" s="25"/>
      <c r="F40" s="22"/>
      <c r="G40" s="22"/>
      <c r="H40" s="22"/>
      <c r="I40" s="22">
        <f t="shared" si="0"/>
        <v>0</v>
      </c>
      <c r="J40" s="25">
        <v>434</v>
      </c>
      <c r="K40" s="25"/>
      <c r="L40" s="22"/>
      <c r="M40" s="22"/>
      <c r="N40" s="22"/>
      <c r="O40" s="22">
        <f t="shared" si="1"/>
        <v>434</v>
      </c>
      <c r="P40" s="23">
        <f t="shared" si="2"/>
        <v>434</v>
      </c>
    </row>
    <row r="41" spans="1:16" s="19" customFormat="1" x14ac:dyDescent="0.4">
      <c r="A41" s="20"/>
      <c r="B41" s="24" t="s">
        <v>78</v>
      </c>
      <c r="C41" s="22"/>
      <c r="D41" s="22"/>
      <c r="E41" s="25"/>
      <c r="F41" s="22"/>
      <c r="G41" s="22"/>
      <c r="H41" s="22"/>
      <c r="I41" s="22">
        <f t="shared" ref="I41" si="16">SUM(C41:H41)</f>
        <v>0</v>
      </c>
      <c r="J41" s="25">
        <f>16004-1660</f>
        <v>14344</v>
      </c>
      <c r="K41" s="25"/>
      <c r="L41" s="22"/>
      <c r="M41" s="22"/>
      <c r="N41" s="22"/>
      <c r="O41" s="22">
        <f t="shared" ref="O41" si="17">SUM(J41:N41)</f>
        <v>14344</v>
      </c>
      <c r="P41" s="23">
        <f t="shared" si="2"/>
        <v>14344</v>
      </c>
    </row>
    <row r="42" spans="1:16" s="19" customFormat="1" ht="52.5" x14ac:dyDescent="0.4">
      <c r="A42" s="20"/>
      <c r="B42" s="24" t="s">
        <v>39</v>
      </c>
      <c r="C42" s="25">
        <f>108+450</f>
        <v>558</v>
      </c>
      <c r="D42" s="25">
        <v>270</v>
      </c>
      <c r="E42" s="25"/>
      <c r="F42" s="22"/>
      <c r="G42" s="22"/>
      <c r="H42" s="22"/>
      <c r="I42" s="22">
        <f t="shared" si="0"/>
        <v>828</v>
      </c>
      <c r="J42" s="25">
        <f>611+1530+1005-3146</f>
        <v>0</v>
      </c>
      <c r="K42" s="22"/>
      <c r="L42" s="22"/>
      <c r="M42" s="22"/>
      <c r="N42" s="22"/>
      <c r="O42" s="22">
        <f t="shared" si="1"/>
        <v>0</v>
      </c>
      <c r="P42" s="23">
        <f t="shared" si="2"/>
        <v>828</v>
      </c>
    </row>
    <row r="43" spans="1:16" s="19" customFormat="1" ht="27" thickBot="1" x14ac:dyDescent="0.45">
      <c r="A43" s="20"/>
      <c r="B43" s="24" t="s">
        <v>83</v>
      </c>
      <c r="C43" s="25"/>
      <c r="D43" s="25"/>
      <c r="E43" s="25"/>
      <c r="F43" s="22"/>
      <c r="G43" s="22"/>
      <c r="H43" s="22"/>
      <c r="I43" s="22">
        <f t="shared" ref="I43" si="18">SUM(C43:H43)</f>
        <v>0</v>
      </c>
      <c r="J43" s="25">
        <v>50</v>
      </c>
      <c r="K43" s="22"/>
      <c r="L43" s="22"/>
      <c r="M43" s="22"/>
      <c r="N43" s="22"/>
      <c r="O43" s="22">
        <f t="shared" ref="O43" si="19">SUM(J43:N43)</f>
        <v>50</v>
      </c>
      <c r="P43" s="23">
        <f t="shared" si="2"/>
        <v>50</v>
      </c>
    </row>
    <row r="44" spans="1:16" s="32" customFormat="1" thickBot="1" x14ac:dyDescent="0.4">
      <c r="A44" s="28">
        <v>6404</v>
      </c>
      <c r="B44" s="29" t="s">
        <v>33</v>
      </c>
      <c r="C44" s="30">
        <f>SUM(C39:C43)</f>
        <v>558</v>
      </c>
      <c r="D44" s="30">
        <f t="shared" ref="D44:P44" si="20">SUM(D39:D43)</f>
        <v>270</v>
      </c>
      <c r="E44" s="30">
        <f t="shared" si="20"/>
        <v>0</v>
      </c>
      <c r="F44" s="30">
        <f t="shared" si="20"/>
        <v>0</v>
      </c>
      <c r="G44" s="30">
        <f t="shared" si="20"/>
        <v>0</v>
      </c>
      <c r="H44" s="30">
        <f t="shared" si="20"/>
        <v>0</v>
      </c>
      <c r="I44" s="30">
        <f t="shared" si="20"/>
        <v>828</v>
      </c>
      <c r="J44" s="30">
        <f t="shared" si="20"/>
        <v>15842</v>
      </c>
      <c r="K44" s="30">
        <f t="shared" si="20"/>
        <v>0</v>
      </c>
      <c r="L44" s="30">
        <f t="shared" si="20"/>
        <v>0</v>
      </c>
      <c r="M44" s="30">
        <f t="shared" si="20"/>
        <v>0</v>
      </c>
      <c r="N44" s="30">
        <f t="shared" si="20"/>
        <v>0</v>
      </c>
      <c r="O44" s="30">
        <f t="shared" si="20"/>
        <v>15842</v>
      </c>
      <c r="P44" s="31">
        <f t="shared" si="20"/>
        <v>16670</v>
      </c>
    </row>
    <row r="45" spans="1:16" s="42" customFormat="1" ht="68.25" customHeight="1" thickBot="1" x14ac:dyDescent="0.3">
      <c r="A45" s="56" t="s">
        <v>48</v>
      </c>
      <c r="B45" s="57"/>
      <c r="C45" s="40">
        <f t="shared" ref="C45:P45" si="21">SUM(C10,C12,C19,C23,C25,C37,C44)</f>
        <v>2453</v>
      </c>
      <c r="D45" s="40">
        <f t="shared" si="21"/>
        <v>69225</v>
      </c>
      <c r="E45" s="40">
        <f t="shared" si="21"/>
        <v>5638</v>
      </c>
      <c r="F45" s="40">
        <f t="shared" si="21"/>
        <v>0</v>
      </c>
      <c r="G45" s="40">
        <f t="shared" si="21"/>
        <v>0</v>
      </c>
      <c r="H45" s="40">
        <f t="shared" si="21"/>
        <v>1000</v>
      </c>
      <c r="I45" s="40">
        <f t="shared" si="21"/>
        <v>78316</v>
      </c>
      <c r="J45" s="40">
        <f t="shared" si="21"/>
        <v>15842</v>
      </c>
      <c r="K45" s="40">
        <f t="shared" si="21"/>
        <v>34048</v>
      </c>
      <c r="L45" s="40">
        <f t="shared" si="21"/>
        <v>0</v>
      </c>
      <c r="M45" s="40">
        <f t="shared" si="21"/>
        <v>0</v>
      </c>
      <c r="N45" s="40">
        <f t="shared" si="21"/>
        <v>0</v>
      </c>
      <c r="O45" s="40">
        <f t="shared" si="21"/>
        <v>49890</v>
      </c>
      <c r="P45" s="41">
        <f t="shared" si="21"/>
        <v>128206</v>
      </c>
    </row>
    <row r="46" spans="1:16" s="19" customFormat="1" ht="68.25" customHeight="1" thickBot="1" x14ac:dyDescent="0.4">
      <c r="A46" s="15" t="s">
        <v>70</v>
      </c>
      <c r="B46" s="16"/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8"/>
    </row>
    <row r="47" spans="1:16" s="38" customFormat="1" ht="25.5" x14ac:dyDescent="0.35">
      <c r="A47" s="33">
        <v>6303</v>
      </c>
      <c r="B47" s="34" t="s">
        <v>36</v>
      </c>
      <c r="C47" s="36"/>
      <c r="D47" s="36"/>
      <c r="E47" s="36"/>
      <c r="F47" s="36"/>
      <c r="G47" s="36"/>
      <c r="H47" s="36"/>
      <c r="I47" s="36"/>
      <c r="J47" s="36"/>
      <c r="K47" s="36"/>
      <c r="L47" s="36"/>
      <c r="M47" s="36"/>
      <c r="N47" s="36"/>
      <c r="O47" s="36"/>
      <c r="P47" s="37"/>
    </row>
    <row r="48" spans="1:16" s="65" customFormat="1" ht="53.25" thickBot="1" x14ac:dyDescent="0.45">
      <c r="A48" s="64"/>
      <c r="B48" s="47" t="s">
        <v>79</v>
      </c>
      <c r="C48" s="49"/>
      <c r="D48" s="49"/>
      <c r="E48" s="49"/>
      <c r="F48" s="49"/>
      <c r="G48" s="49"/>
      <c r="H48" s="49"/>
      <c r="I48" s="48">
        <f t="shared" ref="I48" si="22">SUM(C48:H48)</f>
        <v>0</v>
      </c>
      <c r="J48" s="49"/>
      <c r="K48" s="49">
        <v>76600</v>
      </c>
      <c r="L48" s="49"/>
      <c r="M48" s="49"/>
      <c r="N48" s="49"/>
      <c r="O48" s="48">
        <f t="shared" ref="O48" si="23">SUM(J48:N48)</f>
        <v>76600</v>
      </c>
      <c r="P48" s="55">
        <f t="shared" ref="P48:P53" si="24">SUM(I48,O48)</f>
        <v>76600</v>
      </c>
    </row>
    <row r="49" spans="1:16" s="19" customFormat="1" x14ac:dyDescent="0.4">
      <c r="A49" s="20">
        <v>7201</v>
      </c>
      <c r="B49" s="21" t="s">
        <v>71</v>
      </c>
      <c r="C49" s="22"/>
      <c r="D49" s="22"/>
      <c r="E49" s="25"/>
      <c r="F49" s="22"/>
      <c r="G49" s="25"/>
      <c r="H49" s="22"/>
      <c r="I49" s="25"/>
      <c r="J49" s="25"/>
      <c r="K49" s="25"/>
      <c r="L49" s="25"/>
      <c r="M49" s="25"/>
      <c r="N49" s="22"/>
      <c r="O49" s="22"/>
      <c r="P49" s="26">
        <f t="shared" si="24"/>
        <v>0</v>
      </c>
    </row>
    <row r="50" spans="1:16" s="27" customFormat="1" x14ac:dyDescent="0.4">
      <c r="A50" s="20"/>
      <c r="B50" s="24" t="s">
        <v>72</v>
      </c>
      <c r="C50" s="25"/>
      <c r="D50" s="25"/>
      <c r="E50" s="25"/>
      <c r="F50" s="25"/>
      <c r="G50" s="25"/>
      <c r="H50" s="25">
        <v>25000</v>
      </c>
      <c r="I50" s="25">
        <f>SUM(C50:H50)</f>
        <v>25000</v>
      </c>
      <c r="J50" s="25"/>
      <c r="K50" s="25"/>
      <c r="L50" s="25"/>
      <c r="M50" s="25"/>
      <c r="N50" s="25">
        <f>25000+7427+10154+8500+3146+5000</f>
        <v>59227</v>
      </c>
      <c r="O50" s="22">
        <f>SUM(J50:N50)</f>
        <v>59227</v>
      </c>
      <c r="P50" s="26">
        <f t="shared" si="24"/>
        <v>84227</v>
      </c>
    </row>
    <row r="51" spans="1:16" s="27" customFormat="1" ht="52.5" x14ac:dyDescent="0.4">
      <c r="A51" s="20"/>
      <c r="B51" s="24" t="s">
        <v>84</v>
      </c>
      <c r="C51" s="25"/>
      <c r="D51" s="25"/>
      <c r="E51" s="25"/>
      <c r="F51" s="25"/>
      <c r="G51" s="25"/>
      <c r="H51" s="25">
        <v>25000</v>
      </c>
      <c r="I51" s="25">
        <f>SUM(C51:H51)</f>
        <v>25000</v>
      </c>
      <c r="J51" s="25"/>
      <c r="K51" s="25"/>
      <c r="L51" s="25"/>
      <c r="M51" s="25"/>
      <c r="N51" s="25">
        <v>25000</v>
      </c>
      <c r="O51" s="22">
        <f>SUM(J51:N51)</f>
        <v>25000</v>
      </c>
      <c r="P51" s="26">
        <f t="shared" si="24"/>
        <v>50000</v>
      </c>
    </row>
    <row r="52" spans="1:16" s="19" customFormat="1" x14ac:dyDescent="0.4">
      <c r="A52" s="20"/>
      <c r="B52" s="24" t="s">
        <v>73</v>
      </c>
      <c r="C52" s="22"/>
      <c r="D52" s="22"/>
      <c r="E52" s="25"/>
      <c r="F52" s="22"/>
      <c r="G52" s="25"/>
      <c r="H52" s="25">
        <v>50000</v>
      </c>
      <c r="I52" s="25">
        <f t="shared" ref="I52" si="25">SUM(C52:H52)</f>
        <v>50000</v>
      </c>
      <c r="J52" s="25"/>
      <c r="K52" s="25"/>
      <c r="L52" s="25"/>
      <c r="M52" s="25"/>
      <c r="N52" s="25">
        <v>50000</v>
      </c>
      <c r="O52" s="22">
        <f t="shared" ref="O52:O53" si="26">SUM(J52:N52)</f>
        <v>50000</v>
      </c>
      <c r="P52" s="26">
        <f t="shared" si="24"/>
        <v>100000</v>
      </c>
    </row>
    <row r="53" spans="1:16" s="51" customFormat="1" ht="27" thickBot="1" x14ac:dyDescent="0.45">
      <c r="A53" s="46"/>
      <c r="B53" s="47" t="s">
        <v>77</v>
      </c>
      <c r="C53" s="48"/>
      <c r="D53" s="48"/>
      <c r="E53" s="49"/>
      <c r="F53" s="48"/>
      <c r="G53" s="49"/>
      <c r="H53" s="49"/>
      <c r="I53" s="49">
        <f t="shared" ref="I53" si="27">SUM(C53:H53)</f>
        <v>0</v>
      </c>
      <c r="J53" s="49"/>
      <c r="K53" s="49"/>
      <c r="L53" s="49"/>
      <c r="M53" s="49"/>
      <c r="N53" s="49">
        <f>2327231-6516-200000-10154-16004-335-76600-2000-2639-2000-5000-2000-711+1660-450-1005-50+4000-7427</f>
        <v>2000000</v>
      </c>
      <c r="O53" s="48">
        <f t="shared" si="26"/>
        <v>2000000</v>
      </c>
      <c r="P53" s="50">
        <f t="shared" si="24"/>
        <v>2000000</v>
      </c>
    </row>
    <row r="54" spans="1:16" s="32" customFormat="1" ht="51.75" thickBot="1" x14ac:dyDescent="0.4">
      <c r="A54" s="28">
        <v>7201</v>
      </c>
      <c r="B54" s="29" t="s">
        <v>74</v>
      </c>
      <c r="C54" s="30">
        <f t="shared" ref="C54:P54" si="28">SUM(C50:C53)</f>
        <v>0</v>
      </c>
      <c r="D54" s="30">
        <f t="shared" si="28"/>
        <v>0</v>
      </c>
      <c r="E54" s="30">
        <f t="shared" si="28"/>
        <v>0</v>
      </c>
      <c r="F54" s="30">
        <f t="shared" si="28"/>
        <v>0</v>
      </c>
      <c r="G54" s="30">
        <f t="shared" si="28"/>
        <v>0</v>
      </c>
      <c r="H54" s="30">
        <f t="shared" si="28"/>
        <v>100000</v>
      </c>
      <c r="I54" s="30">
        <f t="shared" si="28"/>
        <v>100000</v>
      </c>
      <c r="J54" s="30">
        <f t="shared" si="28"/>
        <v>0</v>
      </c>
      <c r="K54" s="30">
        <f t="shared" si="28"/>
        <v>0</v>
      </c>
      <c r="L54" s="30">
        <f t="shared" si="28"/>
        <v>0</v>
      </c>
      <c r="M54" s="30">
        <f t="shared" si="28"/>
        <v>0</v>
      </c>
      <c r="N54" s="30">
        <f t="shared" si="28"/>
        <v>2134227</v>
      </c>
      <c r="O54" s="30">
        <f t="shared" si="28"/>
        <v>2134227</v>
      </c>
      <c r="P54" s="31">
        <f t="shared" si="28"/>
        <v>2234227</v>
      </c>
    </row>
    <row r="55" spans="1:16" s="42" customFormat="1" ht="68.25" customHeight="1" thickBot="1" x14ac:dyDescent="0.3">
      <c r="A55" s="56" t="s">
        <v>75</v>
      </c>
      <c r="B55" s="57"/>
      <c r="C55" s="40">
        <f>SUM(C48,C54)</f>
        <v>0</v>
      </c>
      <c r="D55" s="40">
        <f t="shared" ref="D55:P55" si="29">SUM(D48,D54)</f>
        <v>0</v>
      </c>
      <c r="E55" s="40">
        <f t="shared" si="29"/>
        <v>0</v>
      </c>
      <c r="F55" s="40">
        <f t="shared" si="29"/>
        <v>0</v>
      </c>
      <c r="G55" s="40">
        <f t="shared" si="29"/>
        <v>0</v>
      </c>
      <c r="H55" s="40">
        <f t="shared" si="29"/>
        <v>100000</v>
      </c>
      <c r="I55" s="40">
        <f t="shared" si="29"/>
        <v>100000</v>
      </c>
      <c r="J55" s="40">
        <f t="shared" si="29"/>
        <v>0</v>
      </c>
      <c r="K55" s="40">
        <f t="shared" si="29"/>
        <v>76600</v>
      </c>
      <c r="L55" s="40">
        <f t="shared" si="29"/>
        <v>0</v>
      </c>
      <c r="M55" s="40">
        <f t="shared" si="29"/>
        <v>0</v>
      </c>
      <c r="N55" s="40">
        <f t="shared" si="29"/>
        <v>2134227</v>
      </c>
      <c r="O55" s="40">
        <f t="shared" si="29"/>
        <v>2210827</v>
      </c>
      <c r="P55" s="41">
        <f t="shared" si="29"/>
        <v>2310827</v>
      </c>
    </row>
    <row r="56" spans="1:16" s="42" customFormat="1" ht="68.25" customHeight="1" thickBot="1" x14ac:dyDescent="0.3">
      <c r="A56" s="56" t="s">
        <v>76</v>
      </c>
      <c r="B56" s="57"/>
      <c r="C56" s="40">
        <f t="shared" ref="C56:P56" si="30">SUM(C45,C55)</f>
        <v>2453</v>
      </c>
      <c r="D56" s="40">
        <f t="shared" si="30"/>
        <v>69225</v>
      </c>
      <c r="E56" s="40">
        <f t="shared" si="30"/>
        <v>5638</v>
      </c>
      <c r="F56" s="40">
        <f t="shared" si="30"/>
        <v>0</v>
      </c>
      <c r="G56" s="40">
        <f t="shared" si="30"/>
        <v>0</v>
      </c>
      <c r="H56" s="40">
        <f t="shared" si="30"/>
        <v>101000</v>
      </c>
      <c r="I56" s="40">
        <f t="shared" si="30"/>
        <v>178316</v>
      </c>
      <c r="J56" s="40">
        <f t="shared" si="30"/>
        <v>15842</v>
      </c>
      <c r="K56" s="40">
        <f t="shared" si="30"/>
        <v>110648</v>
      </c>
      <c r="L56" s="40">
        <f t="shared" si="30"/>
        <v>0</v>
      </c>
      <c r="M56" s="40">
        <f t="shared" si="30"/>
        <v>0</v>
      </c>
      <c r="N56" s="40">
        <f t="shared" si="30"/>
        <v>2134227</v>
      </c>
      <c r="O56" s="40">
        <f t="shared" si="30"/>
        <v>2260717</v>
      </c>
      <c r="P56" s="41">
        <f t="shared" si="30"/>
        <v>2439033</v>
      </c>
    </row>
    <row r="57" spans="1:16" s="42" customFormat="1" ht="68.25" customHeight="1" thickBot="1" x14ac:dyDescent="0.3">
      <c r="A57" s="58" t="s">
        <v>55</v>
      </c>
      <c r="B57" s="59"/>
      <c r="C57" s="43"/>
      <c r="D57" s="43"/>
      <c r="E57" s="43"/>
      <c r="F57" s="43"/>
      <c r="G57" s="43"/>
      <c r="H57" s="43"/>
      <c r="I57" s="43"/>
      <c r="J57" s="43"/>
      <c r="K57" s="43"/>
      <c r="L57" s="43"/>
      <c r="M57" s="43"/>
      <c r="N57" s="43"/>
      <c r="O57" s="43"/>
      <c r="P57" s="41">
        <v>6516</v>
      </c>
    </row>
    <row r="58" spans="1:16" s="42" customFormat="1" ht="68.25" customHeight="1" thickBot="1" x14ac:dyDescent="0.3">
      <c r="A58" s="44" t="s">
        <v>38</v>
      </c>
      <c r="B58" s="45"/>
      <c r="C58" s="43"/>
      <c r="D58" s="43"/>
      <c r="E58" s="43"/>
      <c r="F58" s="43"/>
      <c r="G58" s="43"/>
      <c r="H58" s="43"/>
      <c r="I58" s="43"/>
      <c r="J58" s="43"/>
      <c r="K58" s="43"/>
      <c r="L58" s="43"/>
      <c r="M58" s="43"/>
      <c r="N58" s="43"/>
      <c r="O58" s="43"/>
      <c r="P58" s="41">
        <f>SUM(P56:P57)</f>
        <v>2445549</v>
      </c>
    </row>
  </sheetData>
  <mergeCells count="8">
    <mergeCell ref="A56:B56"/>
    <mergeCell ref="A57:B57"/>
    <mergeCell ref="A1:P1"/>
    <mergeCell ref="A2:P2"/>
    <mergeCell ref="A3:P3"/>
    <mergeCell ref="A5:A6"/>
    <mergeCell ref="A45:B45"/>
    <mergeCell ref="A55:B55"/>
  </mergeCells>
  <printOptions horizontalCentered="1" verticalCentered="1"/>
  <pageMargins left="0" right="0" top="0" bottom="0" header="0.11811023622047245" footer="0.31496062992125984"/>
  <pageSetup paperSize="9" scale="35" fitToHeight="4" orientation="landscape" r:id="rId1"/>
  <headerFooter>
    <oddHeader>&amp;R&amp;14 8. számú melléklet &amp;P. oldal az előterjesztéshez</oddHeader>
  </headerFooter>
  <rowBreaks count="2" manualBreakCount="2">
    <brk id="30" max="16" man="1"/>
    <brk id="48" max="1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2</vt:i4>
      </vt:variant>
    </vt:vector>
  </HeadingPairs>
  <TitlesOfParts>
    <vt:vector size="3" baseType="lpstr">
      <vt:lpstr>ÖNK MARADVÁNY FELOSZTÁSA VÉGSŐ</vt:lpstr>
      <vt:lpstr>'ÖNK MARADVÁNY FELOSZTÁSA VÉGSŐ'!Nyomtatási_cím</vt:lpstr>
      <vt:lpstr>'ÖNK MARADVÁNY FELOSZTÁSA VÉGSŐ'!Nyomtatási_terület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2025-04-23T07:14:20Z</dcterms:modified>
</cp:coreProperties>
</file>